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F4547423-51C0-4F7F-9028-4AA7452179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20" l="1"/>
  <c r="E27" i="20"/>
  <c r="D27" i="20"/>
  <c r="F23" i="20"/>
  <c r="E23" i="20"/>
  <c r="D23" i="20"/>
  <c r="D28" i="20" s="1"/>
  <c r="F15" i="20"/>
  <c r="E15" i="20"/>
  <c r="D15" i="20"/>
  <c r="F12" i="20"/>
  <c r="E12" i="20"/>
  <c r="D12" i="20"/>
  <c r="M73" i="16"/>
  <c r="N73" i="16"/>
  <c r="L73" i="16"/>
  <c r="L20" i="16"/>
  <c r="M20" i="16"/>
  <c r="N20" i="16"/>
  <c r="L27" i="16"/>
  <c r="M27" i="16"/>
  <c r="N27" i="16"/>
  <c r="L62" i="16"/>
  <c r="M62" i="16"/>
  <c r="N62" i="16"/>
  <c r="L69" i="16"/>
  <c r="M69" i="16"/>
  <c r="N69" i="16"/>
  <c r="N65" i="16"/>
  <c r="M65" i="16"/>
  <c r="L65" i="16"/>
  <c r="L89" i="16"/>
  <c r="M89" i="16"/>
  <c r="N89" i="16"/>
  <c r="L79" i="16"/>
  <c r="M79" i="16"/>
  <c r="N79" i="16"/>
  <c r="L24" i="16"/>
  <c r="M24" i="16"/>
  <c r="N24" i="16"/>
  <c r="L33" i="16"/>
  <c r="M33" i="16"/>
  <c r="N33" i="16"/>
  <c r="L41" i="16"/>
  <c r="M41" i="16"/>
  <c r="N41" i="16"/>
  <c r="L47" i="16"/>
  <c r="M47" i="16"/>
  <c r="N47" i="16"/>
  <c r="L52" i="16"/>
  <c r="M52" i="16"/>
  <c r="N52" i="16"/>
  <c r="L72" i="16"/>
  <c r="M72" i="16"/>
  <c r="N72" i="16"/>
  <c r="L85" i="16"/>
  <c r="M85" i="16"/>
  <c r="N85" i="16"/>
  <c r="L92" i="16"/>
  <c r="M92" i="16"/>
  <c r="N92" i="16"/>
  <c r="I10" i="15"/>
  <c r="I11" i="15" s="1"/>
  <c r="H10" i="15"/>
  <c r="H11" i="15" s="1"/>
  <c r="G10" i="15"/>
  <c r="G11" i="15" s="1"/>
  <c r="F28" i="20" l="1"/>
  <c r="D16" i="20"/>
  <c r="E16" i="20"/>
  <c r="E28" i="20"/>
  <c r="F16" i="20"/>
  <c r="L53" i="16"/>
  <c r="L93" i="16"/>
  <c r="N53" i="16"/>
  <c r="N93" i="16"/>
  <c r="M93" i="16"/>
  <c r="M53" i="16"/>
  <c r="N94" i="16" l="1"/>
  <c r="I5" i="12" s="1"/>
  <c r="M94" i="16"/>
  <c r="D5" i="12" s="1"/>
  <c r="L94" i="16"/>
  <c r="E9" i="12"/>
  <c r="N5" i="12" l="1"/>
  <c r="J9" i="12" l="1"/>
  <c r="E10" i="12" l="1"/>
  <c r="J10" i="12"/>
</calcChain>
</file>

<file path=xl/sharedStrings.xml><?xml version="1.0" encoding="utf-8"?>
<sst xmlns="http://schemas.openxmlformats.org/spreadsheetml/2006/main" count="528" uniqueCount="334">
  <si>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</si>
  <si>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</si>
  <si>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</si>
  <si>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</si>
  <si>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</si>
  <si>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</si>
  <si>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</si>
  <si>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</si>
  <si>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</si>
  <si>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</si>
  <si>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</si>
  <si>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</si>
  <si>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</si>
  <si>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</si>
  <si>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</si>
  <si>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</si>
  <si>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</si>
  <si>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</si>
  <si>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</si>
  <si>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</si>
  <si>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</si>
  <si>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</si>
  <si>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</si>
  <si>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</si>
  <si>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</si>
  <si>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</si>
  <si>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</si>
  <si>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</si>
  <si>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</si>
  <si>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</si>
  <si>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</si>
  <si>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</si>
  <si>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</si>
  <si>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</si>
  <si>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</si>
  <si>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</si>
  <si>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</si>
  <si>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</si>
  <si>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</si>
  <si>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</si>
  <si>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</si>
  <si>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</si>
  <si>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</si>
  <si>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</si>
  <si>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</si>
  <si>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</si>
  <si>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</si>
  <si>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</si>
  <si>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</si>
  <si>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</si>
  <si>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</si>
  <si>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</si>
  <si>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</si>
  <si>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</si>
  <si>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</si>
  <si>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</si>
  <si>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</si>
  <si>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</si>
  <si>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</si>
  <si>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</si>
  <si>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</si>
  <si>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</si>
  <si>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</si>
  <si>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</si>
  <si>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</si>
  <si>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</si>
  <si>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</si>
  <si>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</si>
  <si>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</si>
  <si>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</si>
  <si>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</si>
  <si>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</si>
  <si>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</si>
  <si>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</si>
  <si>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</si>
  <si>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</si>
  <si>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</si>
  <si>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</si>
  <si>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</si>
  <si>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</si>
  <si>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</si>
  <si>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</si>
  <si>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</si>
  <si>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</si>
  <si>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</si>
  <si>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</si>
  <si>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</si>
  <si>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</si>
  <si>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</si>
  <si>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</si>
  <si>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</si>
  <si>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</si>
  <si>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</si>
  <si>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</si>
  <si>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</si>
  <si>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</si>
  <si>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</si>
  <si>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</si>
  <si>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</si>
  <si>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</si>
  <si>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</si>
  <si>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</si>
  <si>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</si>
  <si>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</si>
  <si>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</si>
  <si>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</si>
  <si>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</si>
  <si>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</si>
  <si>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</si>
  <si>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</si>
  <si>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</si>
  <si>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</si>
  <si>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</si>
  <si>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</si>
  <si>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</si>
  <si>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</si>
  <si>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</si>
  <si>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</si>
  <si>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</si>
  <si>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</si>
  <si>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</si>
  <si>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</si>
  <si>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</si>
  <si>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</si>
  <si>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</si>
  <si>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</si>
  <si>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</si>
  <si>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</si>
  <si>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</si>
  <si>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</si>
  <si>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</si>
  <si>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</si>
  <si>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</si>
  <si>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</si>
  <si>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</si>
  <si>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</si>
  <si>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</si>
  <si>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</si>
  <si>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</si>
  <si>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</si>
  <si>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</si>
  <si>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</si>
  <si>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</si>
  <si>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</si>
  <si>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</si>
  <si>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</si>
  <si>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</si>
  <si>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</si>
  <si>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</si>
  <si>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</si>
  <si>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</si>
  <si>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</si>
  <si>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</si>
  <si>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</si>
  <si>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</si>
  <si>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</si>
  <si>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</si>
  <si>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</si>
  <si>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</si>
  <si>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</si>
  <si>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</si>
  <si>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</si>
  <si>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</si>
  <si>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</si>
  <si>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</si>
  <si>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</si>
  <si>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</si>
  <si>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</si>
  <si>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</si>
  <si>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</si>
  <si>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</si>
  <si>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</si>
  <si>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</si>
  <si>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</si>
  <si>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</si>
  <si>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</si>
  <si>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</si>
  <si>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</si>
  <si>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</si>
  <si>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</si>
  <si>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</si>
  <si>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</si>
  <si>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</si>
  <si>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</si>
  <si>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</si>
  <si>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</si>
  <si>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</si>
  <si>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</si>
  <si>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</si>
  <si>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</si>
  <si>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</si>
  <si>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</si>
  <si>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</si>
  <si>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</si>
  <si>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</si>
  <si>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</si>
  <si>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</si>
  <si>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</si>
  <si>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</si>
  <si>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</si>
  <si>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</si>
  <si>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</si>
  <si>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</si>
  <si>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</si>
  <si>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</si>
  <si>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</si>
  <si>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</si>
  <si>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</si>
  <si>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</si>
  <si>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</si>
  <si>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</si>
  <si>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</si>
  <si>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</si>
  <si>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</si>
  <si>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</si>
  <si>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</si>
  <si>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</si>
  <si>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</si>
  <si>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</si>
  <si>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</si>
  <si>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</si>
  <si>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</si>
  <si>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</si>
  <si>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</si>
  <si>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</si>
  <si>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</si>
  <si>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</si>
  <si>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</si>
  <si>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</si>
  <si>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</si>
  <si>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</si>
  <si>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</si>
  <si>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</si>
  <si>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</si>
  <si>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</si>
  <si>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</si>
  <si>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</si>
  <si>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</si>
  <si>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</si>
  <si>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</si>
  <si>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</si>
  <si>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</si>
  <si>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</si>
  <si>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</si>
  <si>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</si>
  <si>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</si>
  <si>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</si>
  <si>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</si>
  <si>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</si>
  <si>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</si>
  <si>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</si>
  <si>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</si>
  <si>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</si>
  <si>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</si>
  <si>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</si>
  <si>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</si>
  <si>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</si>
  <si>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</si>
  <si>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</si>
  <si>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</si>
  <si>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</si>
  <si>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</si>
  <si>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</si>
  <si>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</si>
  <si>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</si>
  <si>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</si>
  <si>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</si>
  <si>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</si>
  <si>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</si>
  <si>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</si>
  <si>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</si>
  <si>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</si>
  <si>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</si>
  <si>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</si>
  <si>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</si>
  <si>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</si>
  <si>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</si>
  <si>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</si>
  <si>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</si>
  <si>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</si>
  <si>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</si>
  <si>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</si>
  <si>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</si>
  <si>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</si>
  <si>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</si>
  <si>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</si>
  <si>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</si>
  <si>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</si>
  <si>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</si>
  <si>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</si>
  <si>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</si>
  <si>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Total of Insurance Sector</t>
  </si>
  <si>
    <t>Al-Warka Bank</t>
  </si>
  <si>
    <t>BWAI</t>
  </si>
  <si>
    <t>Total Of Money Service Sector</t>
  </si>
  <si>
    <t xml:space="preserve">Total </t>
  </si>
  <si>
    <t>Tourist Village of Mosul dam</t>
  </si>
  <si>
    <t>HTVM</t>
  </si>
  <si>
    <t>Ashour Hotel</t>
  </si>
  <si>
    <t>HASH</t>
  </si>
  <si>
    <t>IMCI</t>
  </si>
  <si>
    <t>Modern chemical industries</t>
  </si>
  <si>
    <t>ISX Trading Indices of Tuesday 23/6/2026</t>
  </si>
  <si>
    <t>Bulletin No (108)</t>
  </si>
  <si>
    <t>Tuesday 23/6/2026</t>
  </si>
  <si>
    <t>Iraq Stock Exchange not trading companies of Tuesday 23/6/2026</t>
  </si>
  <si>
    <t xml:space="preserve">OTC Platform Trading Bulletin No (108) </t>
  </si>
  <si>
    <t>Second Platform Market Bulletin No (108)</t>
  </si>
  <si>
    <t xml:space="preserve">Regular Market Bulletin No (108) </t>
  </si>
  <si>
    <t xml:space="preserve">Undisclosed Platform Companies Bulletin No (108) </t>
  </si>
  <si>
    <t>Al-Sadeer Hotel</t>
  </si>
  <si>
    <t>HSAD</t>
  </si>
  <si>
    <t>IIDP</t>
  </si>
  <si>
    <t>Iraqi Date Processing and Marketing</t>
  </si>
  <si>
    <t>IICM</t>
  </si>
  <si>
    <t>Iraqi Carton Manufactories</t>
  </si>
  <si>
    <t>Almaseer lnsurance Company</t>
  </si>
  <si>
    <t>NMAS</t>
  </si>
  <si>
    <t xml:space="preserve">   </t>
  </si>
  <si>
    <t>Non Iraqis' Bulletin  Tuesday  June 23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</si>
  <si>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</si>
  <si>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</si>
  <si>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</si>
  <si>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</si>
  <si>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</si>
  <si>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</si>
  <si>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</si>
  <si>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</si>
  <si>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Industry Sector</t>
  </si>
  <si>
    <t>Total Industry sector</t>
  </si>
  <si>
    <t>Non Iraqi Trading of Regular Market (Sell)</t>
  </si>
  <si>
    <t xml:space="preserve">Asia cell </t>
  </si>
  <si>
    <t>Al-Khatem Telecoms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</si>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</sst>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/>
      <top/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90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164" fontId="8" fillId="3" borderId="132" xfId="0" applyNumberFormat="1" applyFont="1" applyFill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139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129" xfId="1" applyFont="1" applyBorder="1" applyAlignment="1">
      <alignment horizontal="left" vertical="center"/>
    </xf>
    <xf numFmtId="164" fontId="8" fillId="0" borderId="129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8" fillId="0" borderId="96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164" fontId="8" fillId="0" borderId="136" xfId="0" applyNumberFormat="1" applyFont="1" applyBorder="1" applyAlignment="1">
      <alignment horizontal="center" vertical="center"/>
    </xf>
    <xf numFmtId="0" fontId="8" fillId="0" borderId="136" xfId="1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37" xfId="0" applyFont="1" applyFill="1" applyBorder="1" applyAlignment="1">
      <alignment vertical="center" wrapText="1"/>
    </xf>
    <xf numFmtId="0" fontId="83" fillId="60" borderId="137" xfId="0" applyFont="1" applyFill="1" applyBorder="1" applyAlignment="1">
      <alignment horizontal="center" vertical="center" wrapText="1"/>
    </xf>
    <xf numFmtId="1" fontId="85" fillId="4" borderId="137" xfId="1500" applyNumberFormat="1" applyFont="1" applyFill="1" applyBorder="1" applyAlignment="1">
      <alignment horizontal="center" vertical="center" wrapText="1"/>
    </xf>
    <xf numFmtId="167" fontId="85" fillId="60" borderId="137" xfId="1500" applyNumberFormat="1" applyFont="1" applyFill="1" applyBorder="1" applyAlignment="1">
      <alignment horizontal="center" vertical="center" wrapText="1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0" borderId="131" xfId="5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vertical="center"/>
    </xf>
    <xf numFmtId="0" fontId="79" fillId="0" borderId="132" xfId="0" applyFont="1" applyBorder="1"/>
    <xf numFmtId="167" fontId="83" fillId="0" borderId="131" xfId="1500" applyNumberFormat="1" applyFont="1" applyBorder="1" applyAlignment="1">
      <alignment vertical="center"/>
    </xf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0" fontId="83" fillId="0" borderId="130" xfId="0" applyFont="1" applyBorder="1" applyAlignment="1">
      <alignment horizontal="left" vertical="center"/>
    </xf>
    <xf numFmtId="0" fontId="83" fillId="0" borderId="132" xfId="0" applyFont="1" applyBorder="1" applyAlignment="1">
      <alignment horizontal="left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7" xfId="0" applyFont="1" applyFill="1" applyBorder="1" applyAlignment="1">
      <alignment vertical="center" wrapText="1"/>
    </xf>
    <xf numFmtId="1" fontId="83" fillId="4" borderId="137" xfId="1500" applyNumberFormat="1" applyFont="1" applyFill="1" applyBorder="1" applyAlignment="1">
      <alignment horizontal="center" vertical="center" wrapText="1"/>
    </xf>
    <xf numFmtId="167" fontId="83" fillId="60" borderId="13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0" xfId="1500" applyNumberFormat="1" applyFont="1" applyBorder="1" applyAlignment="1">
      <alignment horizontal="center" vertical="center"/>
    </xf>
    <xf numFmtId="167" fontId="83" fillId="0" borderId="136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167" fontId="78" fillId="0" borderId="0" xfId="1500" applyNumberFormat="1" applyFont="1"/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7</xdr:col>
      <xdr:colOff>66675</xdr:colOff>
      <xdr:row>23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16240F-89B6-C8E5-459A-90097191D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19650"/>
          <a:ext cx="6134100" cy="3095625"/>
        </a:xfrm>
        <a:prstGeom prst="rect">
          <a:avLst/>
        </a:prstGeom>
      </xdr:spPr>
    </xdr:pic>
    <xdr:clientData/>
  </xdr:twoCellAnchor>
  <xdr:twoCellAnchor editAs="oneCell">
    <xdr:from>
      <xdr:col>7</xdr:col>
      <xdr:colOff>76201</xdr:colOff>
      <xdr:row>15</xdr:row>
      <xdr:rowOff>28575</xdr:rowOff>
    </xdr:from>
    <xdr:to>
      <xdr:col>13</xdr:col>
      <xdr:colOff>2466976</xdr:colOff>
      <xdr:row>23</xdr:row>
      <xdr:rowOff>9525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D02AA21-00A3-6345-371B-219125ABA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67476" y="4819650"/>
          <a:ext cx="5829300" cy="3105150"/>
        </a:xfrm>
        <a:prstGeom prst="rect">
          <a:avLst/>
        </a:prstGeom>
      </xdr:spPr>
    </xdr:pic>
    <xdr:clientData/>
  </xdr:twoCellAnchor>
  <xdr:twoCellAnchor editAs="oneCell">
    <xdr:from>
      <xdr:col>10</xdr:col>
      <xdr:colOff>133350</xdr:colOff>
      <xdr:row>5</xdr:row>
      <xdr:rowOff>304800</xdr:rowOff>
    </xdr:from>
    <xdr:to>
      <xdr:col>13</xdr:col>
      <xdr:colOff>2466975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A7658DD-27EF-0630-2F69-9370CBDAF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24925" y="1952625"/>
          <a:ext cx="3371850" cy="2552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0</xdr:rowOff>
    </xdr:from>
    <xdr:to>
      <xdr:col>6</xdr:col>
      <xdr:colOff>8281</xdr:colOff>
      <xdr:row>30</xdr:row>
      <xdr:rowOff>8282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B3EFC1-6C48-3421-EFF1-CB696AAB9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5"/>
          <a:ext cx="4861891" cy="315567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10</xdr:col>
      <xdr:colOff>1424608</xdr:colOff>
      <xdr:row>30</xdr:row>
      <xdr:rowOff>8284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657E38-AC23-3C33-9306-854783BDF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6"/>
          <a:ext cx="5002695" cy="31556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73</xdr:row>
      <xdr:rowOff>28256</xdr:rowOff>
    </xdr:from>
    <xdr:to>
      <xdr:col>13</xdr:col>
      <xdr:colOff>1522971</xdr:colOff>
      <xdr:row>73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53</xdr:row>
      <xdr:rowOff>23547</xdr:rowOff>
    </xdr:from>
    <xdr:to>
      <xdr:col>13</xdr:col>
      <xdr:colOff>1497013</xdr:colOff>
      <xdr:row>53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0</xdr:rowOff>
    </xdr:from>
    <xdr:to>
      <xdr:col>5</xdr:col>
      <xdr:colOff>1152525</xdr:colOff>
      <xdr:row>4</xdr:row>
      <xdr:rowOff>195353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0"/>
          <a:ext cx="1143000" cy="976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6"/>
  <sheetViews>
    <sheetView tabSelected="1" topLeftCell="A4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41" t="s">
        <v>0</v>
      </c>
      <c r="C1" s="142"/>
      <c r="D1" s="143"/>
      <c r="E1" s="144"/>
      <c r="F1" s="145"/>
      <c r="G1" s="145"/>
      <c r="H1" s="145"/>
      <c r="I1" s="145"/>
      <c r="J1" s="145"/>
      <c r="K1" s="146"/>
      <c r="L1" s="19"/>
      <c r="M1" s="19"/>
      <c r="N1" s="19"/>
    </row>
    <row r="2" spans="2:16" ht="30" customHeight="1">
      <c r="B2" s="154" t="s">
        <v>303</v>
      </c>
      <c r="C2" s="155"/>
      <c r="D2" s="156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47" t="s">
        <v>302</v>
      </c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9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0" t="s">
        <v>62</v>
      </c>
      <c r="C5" s="151"/>
      <c r="D5" s="152">
        <f>'Bullient '!M94+OTC!H11</f>
        <v>843613794</v>
      </c>
      <c r="E5" s="153"/>
      <c r="F5" s="23"/>
      <c r="G5" s="150" t="s">
        <v>63</v>
      </c>
      <c r="H5" s="151"/>
      <c r="I5" s="152">
        <f>'Bullient '!N94+OTC!I11</f>
        <v>1545311992.6200001</v>
      </c>
      <c r="J5" s="153"/>
      <c r="K5" s="24"/>
      <c r="L5" s="150" t="s">
        <v>8</v>
      </c>
      <c r="M5" s="151"/>
      <c r="N5" s="25">
        <f>'Bullient '!L94+OTC!G11</f>
        <v>1509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35"/>
      <c r="L6" s="136"/>
      <c r="M6" s="137"/>
      <c r="N6" s="28"/>
    </row>
    <row r="7" spans="2:16" ht="24.95" customHeight="1">
      <c r="B7" s="138" t="s">
        <v>1</v>
      </c>
      <c r="C7" s="139"/>
      <c r="D7" s="140"/>
      <c r="E7" s="29">
        <v>1032.68</v>
      </c>
      <c r="F7" s="30"/>
      <c r="G7" s="138" t="s">
        <v>5</v>
      </c>
      <c r="H7" s="139"/>
      <c r="I7" s="140"/>
      <c r="J7" s="29">
        <v>1290.6099999999999</v>
      </c>
      <c r="K7" s="134"/>
      <c r="L7" s="129"/>
      <c r="M7" s="130"/>
      <c r="N7" s="18"/>
    </row>
    <row r="8" spans="2:16" ht="24.95" customHeight="1">
      <c r="B8" s="138" t="s">
        <v>2</v>
      </c>
      <c r="C8" s="139"/>
      <c r="D8" s="140"/>
      <c r="E8" s="29">
        <v>1019.71</v>
      </c>
      <c r="F8" s="31"/>
      <c r="G8" s="138" t="s">
        <v>6</v>
      </c>
      <c r="H8" s="139"/>
      <c r="I8" s="140"/>
      <c r="J8" s="29">
        <v>1285.1600000000001</v>
      </c>
      <c r="K8" s="134"/>
      <c r="L8" s="129"/>
      <c r="M8" s="130"/>
      <c r="N8" s="18"/>
    </row>
    <row r="9" spans="2:16" ht="24.95" customHeight="1">
      <c r="B9" s="131" t="s">
        <v>3</v>
      </c>
      <c r="C9" s="132"/>
      <c r="D9" s="133"/>
      <c r="E9" s="114">
        <f>((E7/E8)-1)*100</f>
        <v>1.2719302546802647</v>
      </c>
      <c r="F9" s="31"/>
      <c r="G9" s="131" t="s">
        <v>3</v>
      </c>
      <c r="H9" s="132"/>
      <c r="I9" s="133"/>
      <c r="J9" s="114">
        <f>((J7/J8)-1)*100</f>
        <v>0.42407171091536355</v>
      </c>
      <c r="K9" s="134"/>
      <c r="L9" s="129"/>
      <c r="M9" s="130"/>
      <c r="N9" s="18"/>
    </row>
    <row r="10" spans="2:16" ht="24.95" customHeight="1">
      <c r="B10" s="131" t="s">
        <v>4</v>
      </c>
      <c r="C10" s="132"/>
      <c r="D10" s="133"/>
      <c r="E10" s="114">
        <f>E7-E8</f>
        <v>12.970000000000027</v>
      </c>
      <c r="F10" s="21"/>
      <c r="G10" s="131" t="s">
        <v>4</v>
      </c>
      <c r="H10" s="132"/>
      <c r="I10" s="133"/>
      <c r="J10" s="114">
        <f>J7-J8</f>
        <v>5.4499999999998181</v>
      </c>
      <c r="K10" s="134"/>
      <c r="L10" s="129"/>
      <c r="M10" s="130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28"/>
      <c r="L11" s="129"/>
      <c r="M11" s="130"/>
      <c r="N11" s="18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15</v>
      </c>
      <c r="F12" s="21"/>
      <c r="G12" s="40" t="s">
        <v>69</v>
      </c>
      <c r="H12" s="38">
        <v>37</v>
      </c>
      <c r="I12" s="39" t="s">
        <v>64</v>
      </c>
      <c r="J12" s="38">
        <v>14</v>
      </c>
      <c r="K12" s="134"/>
      <c r="L12" s="129"/>
      <c r="M12" s="130"/>
      <c r="N12" s="18"/>
      <c r="O12" s="32"/>
      <c r="P12" s="1" t="s">
        <v>318</v>
      </c>
    </row>
    <row r="13" spans="2:16" ht="24.95" customHeight="1">
      <c r="B13" s="37" t="s">
        <v>68</v>
      </c>
      <c r="C13" s="38">
        <v>54</v>
      </c>
      <c r="D13" s="39" t="s">
        <v>64</v>
      </c>
      <c r="E13" s="38">
        <v>1</v>
      </c>
      <c r="F13" s="30"/>
      <c r="G13" s="160" t="s">
        <v>66</v>
      </c>
      <c r="H13" s="161"/>
      <c r="I13" s="162"/>
      <c r="J13" s="38">
        <v>10</v>
      </c>
      <c r="K13" s="134"/>
      <c r="L13" s="129"/>
      <c r="M13" s="130"/>
      <c r="N13" s="18"/>
      <c r="O13" s="32"/>
    </row>
    <row r="14" spans="2:16" ht="24.95" customHeight="1">
      <c r="B14" s="131" t="s">
        <v>81</v>
      </c>
      <c r="C14" s="132" t="s">
        <v>10</v>
      </c>
      <c r="D14" s="133" t="s">
        <v>10</v>
      </c>
      <c r="E14" s="38">
        <v>4</v>
      </c>
      <c r="F14" s="21"/>
      <c r="G14" s="163" t="s">
        <v>67</v>
      </c>
      <c r="H14" s="164"/>
      <c r="I14" s="165"/>
      <c r="J14" s="38">
        <v>19</v>
      </c>
      <c r="K14" s="134"/>
      <c r="L14" s="129"/>
      <c r="M14" s="130"/>
      <c r="N14" s="26"/>
      <c r="O14" s="32"/>
    </row>
    <row r="15" spans="2:16" ht="24.95" customHeight="1">
      <c r="B15" s="131" t="s">
        <v>65</v>
      </c>
      <c r="C15" s="132" t="s">
        <v>11</v>
      </c>
      <c r="D15" s="133" t="s">
        <v>11</v>
      </c>
      <c r="E15" s="41">
        <v>8</v>
      </c>
      <c r="F15" s="18"/>
      <c r="G15" s="21"/>
      <c r="H15" s="21"/>
      <c r="I15" s="21"/>
      <c r="J15" s="21"/>
      <c r="K15" s="21"/>
      <c r="L15" s="21"/>
      <c r="M15" s="21"/>
      <c r="N15" s="21"/>
      <c r="O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22.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7.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60" customHeight="1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1:15" ht="34.5" customHeight="1">
      <c r="A24" s="157" t="s">
        <v>12</v>
      </c>
      <c r="B24" s="158"/>
      <c r="C24" s="159"/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59"/>
    </row>
    <row r="26" spans="1:15">
      <c r="D26" s="1">
        <v>5</v>
      </c>
    </row>
  </sheetData>
  <mergeCells count="31">
    <mergeCell ref="A24:N24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67" t="s">
        <v>60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</row>
    <row r="3" spans="1:14" ht="36.75" customHeight="1">
      <c r="A3" s="168" t="s">
        <v>304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</row>
    <row r="4" spans="1:14" ht="21">
      <c r="A4" s="42"/>
      <c r="B4" s="42"/>
      <c r="C4" s="166" t="s">
        <v>13</v>
      </c>
      <c r="D4" s="166"/>
      <c r="E4" s="166"/>
      <c r="F4" s="166"/>
      <c r="G4" s="42"/>
      <c r="H4" s="166" t="s">
        <v>14</v>
      </c>
      <c r="I4" s="166"/>
      <c r="J4" s="166"/>
      <c r="K4" s="166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138</v>
      </c>
      <c r="D6" s="77">
        <v>0.09</v>
      </c>
      <c r="E6" s="91">
        <v>12.5</v>
      </c>
      <c r="F6" s="80">
        <v>5994935</v>
      </c>
      <c r="G6" s="42"/>
      <c r="H6" s="46" t="s">
        <v>87</v>
      </c>
      <c r="I6" s="77">
        <v>0.9</v>
      </c>
      <c r="J6" s="92">
        <v>-10</v>
      </c>
      <c r="K6" s="80">
        <v>300261</v>
      </c>
      <c r="L6" s="1"/>
      <c r="M6" s="1"/>
    </row>
    <row r="7" spans="1:14" s="49" customFormat="1" ht="17.100000000000001" customHeight="1">
      <c r="A7" s="42"/>
      <c r="B7" s="42"/>
      <c r="C7" s="46" t="s">
        <v>136</v>
      </c>
      <c r="D7" s="77">
        <v>12.48</v>
      </c>
      <c r="E7" s="91">
        <v>4</v>
      </c>
      <c r="F7" s="80">
        <v>1082375</v>
      </c>
      <c r="G7" s="42"/>
      <c r="H7" s="46" t="s">
        <v>232</v>
      </c>
      <c r="I7" s="77">
        <v>0.13</v>
      </c>
      <c r="J7" s="92">
        <v>-7.14</v>
      </c>
      <c r="K7" s="80">
        <v>100000</v>
      </c>
      <c r="L7" s="1"/>
    </row>
    <row r="8" spans="1:14" s="49" customFormat="1" ht="17.100000000000001" customHeight="1">
      <c r="A8" s="42"/>
      <c r="B8" s="42"/>
      <c r="C8" s="46" t="s">
        <v>211</v>
      </c>
      <c r="D8" s="77">
        <v>0.28000000000000003</v>
      </c>
      <c r="E8" s="91">
        <v>3.7</v>
      </c>
      <c r="F8" s="80">
        <v>34604001</v>
      </c>
      <c r="G8" s="42"/>
      <c r="H8" s="46" t="s">
        <v>271</v>
      </c>
      <c r="I8" s="77">
        <v>7.51</v>
      </c>
      <c r="J8" s="92">
        <v>-6.12</v>
      </c>
      <c r="K8" s="80">
        <v>734614</v>
      </c>
    </row>
    <row r="9" spans="1:14" s="49" customFormat="1" ht="17.100000000000001" customHeight="1">
      <c r="A9" s="42"/>
      <c r="B9" s="42"/>
      <c r="C9" s="46" t="s">
        <v>155</v>
      </c>
      <c r="D9" s="77">
        <v>0.36</v>
      </c>
      <c r="E9" s="91">
        <v>2.86</v>
      </c>
      <c r="F9" s="98">
        <v>89323955</v>
      </c>
      <c r="G9" s="42"/>
      <c r="H9" s="105" t="s">
        <v>218</v>
      </c>
      <c r="I9" s="99">
        <v>0.16</v>
      </c>
      <c r="J9" s="116">
        <v>-5.88</v>
      </c>
      <c r="K9" s="98">
        <v>1000</v>
      </c>
    </row>
    <row r="10" spans="1:14" s="49" customFormat="1" ht="17.100000000000001" customHeight="1">
      <c r="A10" s="42"/>
      <c r="B10" s="42"/>
      <c r="C10" s="46" t="s">
        <v>192</v>
      </c>
      <c r="D10" s="77">
        <v>1.45</v>
      </c>
      <c r="E10" s="91">
        <v>2.84</v>
      </c>
      <c r="F10" s="98">
        <v>2100000</v>
      </c>
      <c r="G10" s="42"/>
      <c r="H10" s="105" t="s">
        <v>245</v>
      </c>
      <c r="I10" s="99">
        <v>62</v>
      </c>
      <c r="J10" s="116">
        <v>-4.6300569143208792</v>
      </c>
      <c r="K10" s="98">
        <v>65404</v>
      </c>
    </row>
    <row r="11" spans="1:14" s="49" customFormat="1" ht="33" customHeight="1">
      <c r="A11" s="42"/>
      <c r="B11" s="42"/>
      <c r="C11" s="167" t="s">
        <v>61</v>
      </c>
      <c r="D11" s="167"/>
      <c r="E11" s="167"/>
      <c r="F11" s="167"/>
      <c r="G11" s="167"/>
      <c r="H11" s="167"/>
      <c r="I11" s="167"/>
      <c r="J11" s="167"/>
      <c r="K11" s="167"/>
    </row>
    <row r="12" spans="1:14" s="49" customFormat="1" ht="33" customHeight="1">
      <c r="A12" s="42"/>
      <c r="B12" s="42"/>
      <c r="C12" s="167"/>
      <c r="D12" s="167"/>
      <c r="E12" s="167"/>
      <c r="F12" s="167"/>
      <c r="G12" s="167"/>
      <c r="H12" s="167"/>
      <c r="I12" s="167"/>
      <c r="J12" s="167"/>
      <c r="K12" s="167"/>
    </row>
    <row r="13" spans="1:14" ht="29.25" customHeight="1">
      <c r="A13" s="42"/>
      <c r="B13" s="42"/>
      <c r="C13" s="166" t="s">
        <v>18</v>
      </c>
      <c r="D13" s="166"/>
      <c r="E13" s="166"/>
      <c r="F13" s="166"/>
      <c r="G13" s="95"/>
      <c r="H13" s="166" t="s">
        <v>7</v>
      </c>
      <c r="I13" s="166"/>
      <c r="J13" s="166"/>
      <c r="K13" s="166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241</v>
      </c>
      <c r="D15" s="77">
        <v>1.96</v>
      </c>
      <c r="E15" s="78">
        <v>1.03</v>
      </c>
      <c r="F15" s="80">
        <v>339018174</v>
      </c>
      <c r="G15" s="1"/>
      <c r="H15" s="46" t="s">
        <v>241</v>
      </c>
      <c r="I15" s="77">
        <v>1.96</v>
      </c>
      <c r="J15" s="78">
        <v>1.03</v>
      </c>
      <c r="K15" s="80">
        <v>657680962.5</v>
      </c>
    </row>
    <row r="16" spans="1:14" ht="17.100000000000001" customHeight="1">
      <c r="A16" s="42"/>
      <c r="B16" s="42"/>
      <c r="C16" s="46" t="s">
        <v>263</v>
      </c>
      <c r="D16" s="77">
        <v>3.1</v>
      </c>
      <c r="E16" s="78">
        <v>2.65</v>
      </c>
      <c r="F16" s="80">
        <v>95812434</v>
      </c>
      <c r="G16" s="1"/>
      <c r="H16" s="46" t="s">
        <v>263</v>
      </c>
      <c r="I16" s="77">
        <v>3.1</v>
      </c>
      <c r="J16" s="78">
        <v>2.65</v>
      </c>
      <c r="K16" s="80">
        <v>297623236.70999998</v>
      </c>
    </row>
    <row r="17" spans="1:11" ht="17.100000000000001" customHeight="1">
      <c r="A17" s="42"/>
      <c r="B17" s="42"/>
      <c r="C17" s="46" t="s">
        <v>155</v>
      </c>
      <c r="D17" s="77">
        <v>0.36</v>
      </c>
      <c r="E17" s="78">
        <v>2.86</v>
      </c>
      <c r="F17" s="80">
        <v>89323955</v>
      </c>
      <c r="G17" s="1"/>
      <c r="H17" s="46" t="s">
        <v>119</v>
      </c>
      <c r="I17" s="77">
        <v>6.74</v>
      </c>
      <c r="J17" s="78">
        <v>2.12</v>
      </c>
      <c r="K17" s="80">
        <v>100340204.52</v>
      </c>
    </row>
    <row r="18" spans="1:11" ht="17.100000000000001" customHeight="1">
      <c r="A18" s="42"/>
      <c r="B18" s="42"/>
      <c r="C18" s="46" t="s">
        <v>112</v>
      </c>
      <c r="D18" s="77">
        <v>0.68</v>
      </c>
      <c r="E18" s="78">
        <v>-1.45</v>
      </c>
      <c r="F18" s="80">
        <v>67636000</v>
      </c>
      <c r="G18" s="1"/>
      <c r="H18" s="46" t="s">
        <v>269</v>
      </c>
      <c r="I18" s="77">
        <v>16.84</v>
      </c>
      <c r="J18" s="78">
        <v>-0.65</v>
      </c>
      <c r="K18" s="80">
        <v>94515547.769999996</v>
      </c>
    </row>
    <row r="19" spans="1:11" ht="16.5" customHeight="1">
      <c r="A19" s="42"/>
      <c r="B19" s="42"/>
      <c r="C19" s="46" t="s">
        <v>211</v>
      </c>
      <c r="D19" s="77">
        <v>0.28000000000000003</v>
      </c>
      <c r="E19" s="78">
        <v>3.7</v>
      </c>
      <c r="F19" s="80">
        <v>34604001</v>
      </c>
      <c r="G19" s="1"/>
      <c r="H19" s="46" t="s">
        <v>261</v>
      </c>
      <c r="I19" s="77">
        <v>4.0199999999999996</v>
      </c>
      <c r="J19" s="78">
        <v>-0.25</v>
      </c>
      <c r="K19" s="80">
        <v>68183890.579999998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8"/>
  <sheetViews>
    <sheetView topLeftCell="A10" zoomScale="130" zoomScaleNormal="130" workbookViewId="0">
      <selection activeCell="I23" sqref="I23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169" t="s">
        <v>308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1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172" t="s">
        <v>29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4"/>
    </row>
    <row r="4" spans="1:14" ht="12.95" customHeight="1">
      <c r="A4" s="58"/>
      <c r="B4" s="46" t="s">
        <v>230</v>
      </c>
      <c r="C4" s="59" t="s">
        <v>229</v>
      </c>
      <c r="D4" s="99">
        <v>0.28000000000000003</v>
      </c>
      <c r="E4" s="99">
        <v>0.28000000000000003</v>
      </c>
      <c r="F4" s="99">
        <v>0.28000000000000003</v>
      </c>
      <c r="G4" s="99">
        <v>0.28000000000000003</v>
      </c>
      <c r="H4" s="99">
        <v>0.28999999999999998</v>
      </c>
      <c r="I4" s="99">
        <v>0.28000000000000003</v>
      </c>
      <c r="J4" s="77">
        <v>0.28000000000000003</v>
      </c>
      <c r="K4" s="100">
        <v>0</v>
      </c>
      <c r="L4" s="79">
        <v>13</v>
      </c>
      <c r="M4" s="80">
        <v>17188156</v>
      </c>
      <c r="N4" s="80">
        <v>4812683.68</v>
      </c>
    </row>
    <row r="5" spans="1:14" ht="12.95" customHeight="1">
      <c r="A5" s="58"/>
      <c r="B5" s="46" t="s">
        <v>263</v>
      </c>
      <c r="C5" s="59" t="s">
        <v>264</v>
      </c>
      <c r="D5" s="99">
        <v>3.02</v>
      </c>
      <c r="E5" s="99">
        <v>3.15</v>
      </c>
      <c r="F5" s="99">
        <v>3.02</v>
      </c>
      <c r="G5" s="99">
        <v>3.11</v>
      </c>
      <c r="H5" s="99">
        <v>2.97</v>
      </c>
      <c r="I5" s="99">
        <v>3.1</v>
      </c>
      <c r="J5" s="77">
        <v>3.02</v>
      </c>
      <c r="K5" s="100">
        <v>2.65</v>
      </c>
      <c r="L5" s="79">
        <v>258</v>
      </c>
      <c r="M5" s="80">
        <v>95812434</v>
      </c>
      <c r="N5" s="80">
        <v>297623236.70999998</v>
      </c>
    </row>
    <row r="6" spans="1:14" ht="12.95" customHeight="1">
      <c r="A6" s="58"/>
      <c r="B6" s="46" t="s">
        <v>112</v>
      </c>
      <c r="C6" s="59" t="s">
        <v>113</v>
      </c>
      <c r="D6" s="99">
        <v>0.69</v>
      </c>
      <c r="E6" s="99">
        <v>0.69</v>
      </c>
      <c r="F6" s="99">
        <v>0.68</v>
      </c>
      <c r="G6" s="99">
        <v>0.69</v>
      </c>
      <c r="H6" s="99">
        <v>0.69</v>
      </c>
      <c r="I6" s="99">
        <v>0.68</v>
      </c>
      <c r="J6" s="77">
        <v>0.69</v>
      </c>
      <c r="K6" s="100">
        <v>-1.45</v>
      </c>
      <c r="L6" s="79">
        <v>16</v>
      </c>
      <c r="M6" s="80">
        <v>67636000</v>
      </c>
      <c r="N6" s="80">
        <v>46642530</v>
      </c>
    </row>
    <row r="7" spans="1:14" ht="12.95" customHeight="1">
      <c r="A7" s="58"/>
      <c r="B7" s="46" t="s">
        <v>279</v>
      </c>
      <c r="C7" s="59" t="s">
        <v>280</v>
      </c>
      <c r="D7" s="99">
        <v>0.23</v>
      </c>
      <c r="E7" s="99">
        <v>0.23</v>
      </c>
      <c r="F7" s="99">
        <v>0.23</v>
      </c>
      <c r="G7" s="99">
        <v>0.23</v>
      </c>
      <c r="H7" s="99">
        <v>0.23</v>
      </c>
      <c r="I7" s="99">
        <v>0.23</v>
      </c>
      <c r="J7" s="77">
        <v>0.23</v>
      </c>
      <c r="K7" s="100">
        <v>0</v>
      </c>
      <c r="L7" s="79">
        <v>4</v>
      </c>
      <c r="M7" s="80">
        <v>7237704</v>
      </c>
      <c r="N7" s="80">
        <v>1664671.92</v>
      </c>
    </row>
    <row r="8" spans="1:14" ht="12.95" customHeight="1">
      <c r="A8" s="58"/>
      <c r="B8" s="46" t="s">
        <v>155</v>
      </c>
      <c r="C8" s="59" t="s">
        <v>156</v>
      </c>
      <c r="D8" s="99">
        <v>0.36</v>
      </c>
      <c r="E8" s="99">
        <v>0.36</v>
      </c>
      <c r="F8" s="99">
        <v>0.36</v>
      </c>
      <c r="G8" s="99">
        <v>0.36</v>
      </c>
      <c r="H8" s="99">
        <v>0.36</v>
      </c>
      <c r="I8" s="99">
        <v>0.36</v>
      </c>
      <c r="J8" s="77">
        <v>0.35</v>
      </c>
      <c r="K8" s="100">
        <v>2.86</v>
      </c>
      <c r="L8" s="79">
        <v>38</v>
      </c>
      <c r="M8" s="80">
        <v>89323955</v>
      </c>
      <c r="N8" s="80">
        <v>32156623.800000001</v>
      </c>
    </row>
    <row r="9" spans="1:14" ht="12.95" customHeight="1">
      <c r="A9" s="58"/>
      <c r="B9" s="46" t="s">
        <v>211</v>
      </c>
      <c r="C9" s="59" t="s">
        <v>210</v>
      </c>
      <c r="D9" s="99">
        <v>0.27</v>
      </c>
      <c r="E9" s="99">
        <v>0.28000000000000003</v>
      </c>
      <c r="F9" s="99">
        <v>0.27</v>
      </c>
      <c r="G9" s="99">
        <v>0.27</v>
      </c>
      <c r="H9" s="99">
        <v>0.27</v>
      </c>
      <c r="I9" s="99">
        <v>0.28000000000000003</v>
      </c>
      <c r="J9" s="77">
        <v>0.27</v>
      </c>
      <c r="K9" s="100">
        <v>3.7</v>
      </c>
      <c r="L9" s="79">
        <v>4</v>
      </c>
      <c r="M9" s="80">
        <v>34604001</v>
      </c>
      <c r="N9" s="80">
        <v>9348080.2699999996</v>
      </c>
    </row>
    <row r="10" spans="1:14" ht="12.95" customHeight="1">
      <c r="A10" s="58"/>
      <c r="B10" s="46" t="s">
        <v>196</v>
      </c>
      <c r="C10" s="59" t="s">
        <v>197</v>
      </c>
      <c r="D10" s="99">
        <v>1.0900000000000001</v>
      </c>
      <c r="E10" s="99">
        <v>1.0900000000000001</v>
      </c>
      <c r="F10" s="99">
        <v>1.08</v>
      </c>
      <c r="G10" s="99">
        <v>1.08</v>
      </c>
      <c r="H10" s="99">
        <v>1.08</v>
      </c>
      <c r="I10" s="99">
        <v>1.0900000000000001</v>
      </c>
      <c r="J10" s="77">
        <v>1.08</v>
      </c>
      <c r="K10" s="100">
        <v>0.93</v>
      </c>
      <c r="L10" s="79">
        <v>20</v>
      </c>
      <c r="M10" s="80">
        <v>6852981</v>
      </c>
      <c r="N10" s="80">
        <v>7434120.9699999997</v>
      </c>
    </row>
    <row r="11" spans="1:14" ht="12.95" customHeight="1">
      <c r="A11" s="58"/>
      <c r="B11" s="46" t="s">
        <v>138</v>
      </c>
      <c r="C11" s="59" t="s">
        <v>139</v>
      </c>
      <c r="D11" s="99">
        <v>0.09</v>
      </c>
      <c r="E11" s="99">
        <v>0.09</v>
      </c>
      <c r="F11" s="99">
        <v>0.09</v>
      </c>
      <c r="G11" s="99">
        <v>0.09</v>
      </c>
      <c r="H11" s="99">
        <v>0.08</v>
      </c>
      <c r="I11" s="99">
        <v>0.09</v>
      </c>
      <c r="J11" s="77">
        <v>0.08</v>
      </c>
      <c r="K11" s="100">
        <v>12.5</v>
      </c>
      <c r="L11" s="79">
        <v>4</v>
      </c>
      <c r="M11" s="80">
        <v>5994935</v>
      </c>
      <c r="N11" s="80">
        <v>539544.15</v>
      </c>
    </row>
    <row r="12" spans="1:14" ht="12.95" customHeight="1">
      <c r="A12" s="58"/>
      <c r="B12" s="46" t="s">
        <v>127</v>
      </c>
      <c r="C12" s="59" t="s">
        <v>128</v>
      </c>
      <c r="D12" s="99">
        <v>1.2</v>
      </c>
      <c r="E12" s="99">
        <v>1.2</v>
      </c>
      <c r="F12" s="99">
        <v>1.2</v>
      </c>
      <c r="G12" s="99">
        <v>1.2</v>
      </c>
      <c r="H12" s="99">
        <v>1.24</v>
      </c>
      <c r="I12" s="99">
        <v>1.2</v>
      </c>
      <c r="J12" s="77">
        <v>1.2</v>
      </c>
      <c r="K12" s="100">
        <v>0</v>
      </c>
      <c r="L12" s="79">
        <v>9</v>
      </c>
      <c r="M12" s="80">
        <v>4500000</v>
      </c>
      <c r="N12" s="80">
        <v>5400000</v>
      </c>
    </row>
    <row r="13" spans="1:14" ht="12.95" customHeight="1">
      <c r="A13" s="58"/>
      <c r="B13" s="46" t="s">
        <v>232</v>
      </c>
      <c r="C13" s="59" t="s">
        <v>231</v>
      </c>
      <c r="D13" s="99">
        <v>0.13</v>
      </c>
      <c r="E13" s="99">
        <v>0.13</v>
      </c>
      <c r="F13" s="99">
        <v>0.13</v>
      </c>
      <c r="G13" s="99">
        <v>0.13</v>
      </c>
      <c r="H13" s="99">
        <v>0.14000000000000001</v>
      </c>
      <c r="I13" s="99">
        <v>0.13</v>
      </c>
      <c r="J13" s="77">
        <v>0.14000000000000001</v>
      </c>
      <c r="K13" s="100">
        <v>-7.14</v>
      </c>
      <c r="L13" s="79">
        <v>1</v>
      </c>
      <c r="M13" s="80">
        <v>100000</v>
      </c>
      <c r="N13" s="80">
        <v>13000</v>
      </c>
    </row>
    <row r="14" spans="1:14" ht="12.95" customHeight="1">
      <c r="A14" s="58"/>
      <c r="B14" s="46" t="s">
        <v>241</v>
      </c>
      <c r="C14" s="59" t="s">
        <v>242</v>
      </c>
      <c r="D14" s="99">
        <v>1.94</v>
      </c>
      <c r="E14" s="99">
        <v>1.96</v>
      </c>
      <c r="F14" s="99">
        <v>1.92</v>
      </c>
      <c r="G14" s="99">
        <v>1.94</v>
      </c>
      <c r="H14" s="99">
        <v>1.93</v>
      </c>
      <c r="I14" s="99">
        <v>1.96</v>
      </c>
      <c r="J14" s="77">
        <v>1.94</v>
      </c>
      <c r="K14" s="100">
        <v>1.03</v>
      </c>
      <c r="L14" s="79">
        <v>219</v>
      </c>
      <c r="M14" s="80">
        <v>339018174</v>
      </c>
      <c r="N14" s="80">
        <v>657680962.5</v>
      </c>
    </row>
    <row r="15" spans="1:14" ht="12.95" customHeight="1">
      <c r="A15" s="58"/>
      <c r="B15" s="46" t="s">
        <v>261</v>
      </c>
      <c r="C15" s="59" t="s">
        <v>262</v>
      </c>
      <c r="D15" s="99">
        <v>4.03</v>
      </c>
      <c r="E15" s="99">
        <v>4.03</v>
      </c>
      <c r="F15" s="99">
        <v>4</v>
      </c>
      <c r="G15" s="99">
        <v>4</v>
      </c>
      <c r="H15" s="99">
        <v>3.99</v>
      </c>
      <c r="I15" s="99">
        <v>4.0199999999999996</v>
      </c>
      <c r="J15" s="77">
        <v>4.03</v>
      </c>
      <c r="K15" s="100">
        <v>-0.25</v>
      </c>
      <c r="L15" s="79">
        <v>135</v>
      </c>
      <c r="M15" s="80">
        <v>17029370</v>
      </c>
      <c r="N15" s="80">
        <v>68183890.579999998</v>
      </c>
    </row>
    <row r="16" spans="1:14" ht="12.95" customHeight="1">
      <c r="A16" s="58"/>
      <c r="B16" s="46" t="s">
        <v>142</v>
      </c>
      <c r="C16" s="59" t="s">
        <v>143</v>
      </c>
      <c r="D16" s="99">
        <v>0.2</v>
      </c>
      <c r="E16" s="99">
        <v>0.2</v>
      </c>
      <c r="F16" s="99">
        <v>0.19</v>
      </c>
      <c r="G16" s="99">
        <v>0.19</v>
      </c>
      <c r="H16" s="99">
        <v>0.2</v>
      </c>
      <c r="I16" s="99">
        <v>0.2</v>
      </c>
      <c r="J16" s="77">
        <v>0.2</v>
      </c>
      <c r="K16" s="100">
        <v>0</v>
      </c>
      <c r="L16" s="79">
        <v>9</v>
      </c>
      <c r="M16" s="80">
        <v>30248617</v>
      </c>
      <c r="N16" s="80">
        <v>5799723.4000000004</v>
      </c>
    </row>
    <row r="17" spans="1:14" ht="12.95" customHeight="1">
      <c r="A17" s="58"/>
      <c r="B17" s="46" t="s">
        <v>216</v>
      </c>
      <c r="C17" s="59" t="s">
        <v>217</v>
      </c>
      <c r="D17" s="99">
        <v>0.85</v>
      </c>
      <c r="E17" s="99">
        <v>0.9</v>
      </c>
      <c r="F17" s="99">
        <v>0.85</v>
      </c>
      <c r="G17" s="99">
        <v>0.88</v>
      </c>
      <c r="H17" s="99">
        <v>0.87</v>
      </c>
      <c r="I17" s="99">
        <v>0.9</v>
      </c>
      <c r="J17" s="77">
        <v>0.9</v>
      </c>
      <c r="K17" s="100">
        <v>0</v>
      </c>
      <c r="L17" s="79">
        <v>10</v>
      </c>
      <c r="M17" s="80">
        <v>437946</v>
      </c>
      <c r="N17" s="80">
        <v>384954.1</v>
      </c>
    </row>
    <row r="18" spans="1:14" ht="12.95" customHeight="1">
      <c r="A18" s="58"/>
      <c r="B18" s="46" t="s">
        <v>186</v>
      </c>
      <c r="C18" s="59" t="s">
        <v>187</v>
      </c>
      <c r="D18" s="99">
        <v>0.06</v>
      </c>
      <c r="E18" s="99">
        <v>0.06</v>
      </c>
      <c r="F18" s="99">
        <v>0.06</v>
      </c>
      <c r="G18" s="99">
        <v>0.06</v>
      </c>
      <c r="H18" s="99">
        <v>0.05</v>
      </c>
      <c r="I18" s="99">
        <v>0.06</v>
      </c>
      <c r="J18" s="77">
        <v>0.06</v>
      </c>
      <c r="K18" s="100">
        <v>0</v>
      </c>
      <c r="L18" s="79">
        <v>5</v>
      </c>
      <c r="M18" s="80">
        <v>5811617</v>
      </c>
      <c r="N18" s="80">
        <v>348697.02</v>
      </c>
    </row>
    <row r="19" spans="1:14" ht="12.95" customHeight="1">
      <c r="A19" s="58"/>
      <c r="B19" s="46" t="s">
        <v>218</v>
      </c>
      <c r="C19" s="59" t="s">
        <v>148</v>
      </c>
      <c r="D19" s="99">
        <v>0.16</v>
      </c>
      <c r="E19" s="99">
        <v>0.16</v>
      </c>
      <c r="F19" s="99">
        <v>0.16</v>
      </c>
      <c r="G19" s="99">
        <v>0.16</v>
      </c>
      <c r="H19" s="99">
        <v>0.17</v>
      </c>
      <c r="I19" s="99">
        <v>0.16</v>
      </c>
      <c r="J19" s="77">
        <v>0.17</v>
      </c>
      <c r="K19" s="100">
        <v>-5.88</v>
      </c>
      <c r="L19" s="79">
        <v>1</v>
      </c>
      <c r="M19" s="80">
        <v>1000</v>
      </c>
      <c r="N19" s="80">
        <v>160</v>
      </c>
    </row>
    <row r="20" spans="1:14" ht="12.95" customHeight="1">
      <c r="A20" s="58"/>
      <c r="B20" s="175" t="s">
        <v>88</v>
      </c>
      <c r="C20" s="176"/>
      <c r="D20" s="177"/>
      <c r="E20" s="178"/>
      <c r="F20" s="178"/>
      <c r="G20" s="178"/>
      <c r="H20" s="178"/>
      <c r="I20" s="178"/>
      <c r="J20" s="178"/>
      <c r="K20" s="179"/>
      <c r="L20" s="60">
        <f>SUM(L4:L19)</f>
        <v>746</v>
      </c>
      <c r="M20" s="60">
        <f>SUM(M4:M19)</f>
        <v>721796890</v>
      </c>
      <c r="N20" s="61">
        <f>SUM(N4:N19)</f>
        <v>1138032879.0999999</v>
      </c>
    </row>
    <row r="21" spans="1:14" ht="12.95" customHeight="1">
      <c r="A21" s="58"/>
      <c r="B21" s="172" t="s">
        <v>30</v>
      </c>
      <c r="C21" s="173"/>
      <c r="D21" s="173"/>
      <c r="E21" s="173"/>
      <c r="F21" s="173"/>
      <c r="G21" s="173"/>
      <c r="H21" s="173"/>
      <c r="I21" s="173"/>
      <c r="J21" s="173"/>
      <c r="K21" s="173"/>
      <c r="L21" s="173"/>
      <c r="M21" s="173"/>
      <c r="N21" s="174"/>
    </row>
    <row r="22" spans="1:14" ht="12.95" customHeight="1">
      <c r="A22" s="58"/>
      <c r="B22" s="46" t="s">
        <v>269</v>
      </c>
      <c r="C22" s="59" t="s">
        <v>270</v>
      </c>
      <c r="D22" s="63">
        <v>16.95</v>
      </c>
      <c r="E22" s="77">
        <v>16.95</v>
      </c>
      <c r="F22" s="77">
        <v>16.829999999999998</v>
      </c>
      <c r="G22" s="77">
        <v>16.87</v>
      </c>
      <c r="H22" s="77">
        <v>17</v>
      </c>
      <c r="I22" s="77">
        <v>16.84</v>
      </c>
      <c r="J22" s="77">
        <v>16.95</v>
      </c>
      <c r="K22" s="78">
        <v>-0.65</v>
      </c>
      <c r="L22" s="79">
        <v>166</v>
      </c>
      <c r="M22" s="80">
        <v>5602146</v>
      </c>
      <c r="N22" s="80">
        <v>94515547.769999996</v>
      </c>
    </row>
    <row r="23" spans="1:14" ht="12.95" customHeight="1">
      <c r="A23" s="58"/>
      <c r="B23" s="46" t="s">
        <v>194</v>
      </c>
      <c r="C23" s="59" t="s">
        <v>195</v>
      </c>
      <c r="D23" s="63">
        <v>4.2</v>
      </c>
      <c r="E23" s="77">
        <v>4.2</v>
      </c>
      <c r="F23" s="77">
        <v>4.01</v>
      </c>
      <c r="G23" s="77">
        <v>4.0999999999999996</v>
      </c>
      <c r="H23" s="77">
        <v>4.2</v>
      </c>
      <c r="I23" s="77">
        <v>4.01</v>
      </c>
      <c r="J23" s="77">
        <v>4.2</v>
      </c>
      <c r="K23" s="78">
        <v>-4.5238095238095299</v>
      </c>
      <c r="L23" s="79">
        <v>48</v>
      </c>
      <c r="M23" s="80">
        <v>634445</v>
      </c>
      <c r="N23" s="80">
        <v>2602386.21</v>
      </c>
    </row>
    <row r="24" spans="1:14" ht="12.95" customHeight="1">
      <c r="A24" s="58"/>
      <c r="B24" s="175" t="s">
        <v>114</v>
      </c>
      <c r="C24" s="176"/>
      <c r="D24" s="177"/>
      <c r="E24" s="178"/>
      <c r="F24" s="178"/>
      <c r="G24" s="178"/>
      <c r="H24" s="178"/>
      <c r="I24" s="178"/>
      <c r="J24" s="178"/>
      <c r="K24" s="179"/>
      <c r="L24" s="62">
        <f>SUM(L22:L23)</f>
        <v>214</v>
      </c>
      <c r="M24" s="60">
        <f>SUM(M22:M23)</f>
        <v>6236591</v>
      </c>
      <c r="N24" s="48">
        <f>SUM(N22:N23)</f>
        <v>97117933.979999989</v>
      </c>
    </row>
    <row r="25" spans="1:14" ht="12.95" customHeight="1">
      <c r="A25" s="58"/>
      <c r="B25" s="172" t="s">
        <v>93</v>
      </c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4"/>
    </row>
    <row r="26" spans="1:14" ht="12.95" customHeight="1">
      <c r="A26" s="58"/>
      <c r="B26" s="46" t="s">
        <v>179</v>
      </c>
      <c r="C26" s="59" t="s">
        <v>180</v>
      </c>
      <c r="D26" s="77">
        <v>0.44</v>
      </c>
      <c r="E26" s="77">
        <v>0.44</v>
      </c>
      <c r="F26" s="77">
        <v>0.44</v>
      </c>
      <c r="G26" s="77">
        <v>0.44</v>
      </c>
      <c r="H26" s="77">
        <v>0.45</v>
      </c>
      <c r="I26" s="77">
        <v>0.44</v>
      </c>
      <c r="J26" s="77">
        <v>0.45</v>
      </c>
      <c r="K26" s="78">
        <v>-2.2200000000000002</v>
      </c>
      <c r="L26" s="79">
        <v>2</v>
      </c>
      <c r="M26" s="80">
        <v>1546277</v>
      </c>
      <c r="N26" s="80">
        <v>680361.88</v>
      </c>
    </row>
    <row r="27" spans="1:14" ht="12.95" customHeight="1">
      <c r="A27" s="58"/>
      <c r="B27" s="175" t="s">
        <v>291</v>
      </c>
      <c r="C27" s="176"/>
      <c r="D27" s="177"/>
      <c r="E27" s="178"/>
      <c r="F27" s="178"/>
      <c r="G27" s="178"/>
      <c r="H27" s="178"/>
      <c r="I27" s="178"/>
      <c r="J27" s="178"/>
      <c r="K27" s="179"/>
      <c r="L27" s="65">
        <f>SUM(L26)</f>
        <v>2</v>
      </c>
      <c r="M27" s="65">
        <f>SUM(M26)</f>
        <v>1546277</v>
      </c>
      <c r="N27" s="65">
        <f>SUM(N26)</f>
        <v>680361.88</v>
      </c>
    </row>
    <row r="28" spans="1:14" ht="12.95" customHeight="1">
      <c r="A28" s="58"/>
      <c r="B28" s="172" t="s">
        <v>82</v>
      </c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4"/>
    </row>
    <row r="29" spans="1:14" ht="12.95" customHeight="1">
      <c r="A29" s="58"/>
      <c r="B29" s="46" t="s">
        <v>190</v>
      </c>
      <c r="C29" s="59" t="s">
        <v>191</v>
      </c>
      <c r="D29" s="77">
        <v>22.39</v>
      </c>
      <c r="E29" s="77">
        <v>22.4</v>
      </c>
      <c r="F29" s="77">
        <v>22.39</v>
      </c>
      <c r="G29" s="77">
        <v>22.4</v>
      </c>
      <c r="H29" s="77">
        <v>22.4</v>
      </c>
      <c r="I29" s="77">
        <v>22.4</v>
      </c>
      <c r="J29" s="77">
        <v>22.4</v>
      </c>
      <c r="K29" s="78">
        <v>0</v>
      </c>
      <c r="L29" s="79">
        <v>8</v>
      </c>
      <c r="M29" s="80">
        <v>282098</v>
      </c>
      <c r="N29" s="80">
        <v>6318595.2000000002</v>
      </c>
    </row>
    <row r="30" spans="1:14" ht="12.95" customHeight="1">
      <c r="A30" s="58"/>
      <c r="B30" s="46" t="s">
        <v>95</v>
      </c>
      <c r="C30" s="59" t="s">
        <v>94</v>
      </c>
      <c r="D30" s="99">
        <v>7</v>
      </c>
      <c r="E30" s="99">
        <v>7</v>
      </c>
      <c r="F30" s="99">
        <v>7</v>
      </c>
      <c r="G30" s="99">
        <v>7</v>
      </c>
      <c r="H30" s="99">
        <v>7.01</v>
      </c>
      <c r="I30" s="99">
        <v>7</v>
      </c>
      <c r="J30" s="99">
        <v>7.01</v>
      </c>
      <c r="K30" s="100">
        <v>-0.14000000000000001</v>
      </c>
      <c r="L30" s="97">
        <v>4</v>
      </c>
      <c r="M30" s="98">
        <v>700000</v>
      </c>
      <c r="N30" s="98">
        <v>4900000</v>
      </c>
    </row>
    <row r="31" spans="1:14" ht="12.95" customHeight="1">
      <c r="A31" s="58"/>
      <c r="B31" s="46" t="s">
        <v>134</v>
      </c>
      <c r="C31" s="59" t="s">
        <v>135</v>
      </c>
      <c r="D31" s="77">
        <v>3.87</v>
      </c>
      <c r="E31" s="77">
        <v>3.91</v>
      </c>
      <c r="F31" s="77">
        <v>3.85</v>
      </c>
      <c r="G31" s="77">
        <v>3.88</v>
      </c>
      <c r="H31" s="77">
        <v>3.91</v>
      </c>
      <c r="I31" s="77">
        <v>3.85</v>
      </c>
      <c r="J31" s="77">
        <v>3.87</v>
      </c>
      <c r="K31" s="78">
        <v>-0.52</v>
      </c>
      <c r="L31" s="79">
        <v>42</v>
      </c>
      <c r="M31" s="80">
        <v>4201282</v>
      </c>
      <c r="N31" s="80">
        <v>16300364.869999999</v>
      </c>
    </row>
    <row r="32" spans="1:14" ht="12.95" customHeight="1">
      <c r="A32" s="58"/>
      <c r="B32" s="46" t="s">
        <v>157</v>
      </c>
      <c r="C32" s="59" t="s">
        <v>158</v>
      </c>
      <c r="D32" s="77">
        <v>0.66</v>
      </c>
      <c r="E32" s="77">
        <v>0.66</v>
      </c>
      <c r="F32" s="77">
        <v>0.65</v>
      </c>
      <c r="G32" s="77">
        <v>0.65</v>
      </c>
      <c r="H32" s="77">
        <v>0.66</v>
      </c>
      <c r="I32" s="77">
        <v>0.65</v>
      </c>
      <c r="J32" s="77">
        <v>0.66</v>
      </c>
      <c r="K32" s="78">
        <v>-1.52</v>
      </c>
      <c r="L32" s="79">
        <v>6</v>
      </c>
      <c r="M32" s="80">
        <v>9412</v>
      </c>
      <c r="N32" s="80">
        <v>6121.56</v>
      </c>
    </row>
    <row r="33" spans="1:14" ht="12.95" customHeight="1">
      <c r="A33" s="58"/>
      <c r="B33" s="175" t="s">
        <v>89</v>
      </c>
      <c r="C33" s="176"/>
      <c r="D33" s="177"/>
      <c r="E33" s="178"/>
      <c r="F33" s="178"/>
      <c r="G33" s="178"/>
      <c r="H33" s="178"/>
      <c r="I33" s="178"/>
      <c r="J33" s="178"/>
      <c r="K33" s="179"/>
      <c r="L33" s="65">
        <f>SUM(L29:L32)</f>
        <v>60</v>
      </c>
      <c r="M33" s="65">
        <f>SUM(M29:M32)</f>
        <v>5192792</v>
      </c>
      <c r="N33" s="65">
        <f>SUM(N29:N32)</f>
        <v>27525081.629999999</v>
      </c>
    </row>
    <row r="34" spans="1:14" ht="12.95" customHeight="1">
      <c r="A34" s="58"/>
      <c r="B34" s="172" t="s">
        <v>83</v>
      </c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4"/>
    </row>
    <row r="35" spans="1:14" ht="12.95" customHeight="1">
      <c r="A35" s="58"/>
      <c r="B35" s="46" t="s">
        <v>119</v>
      </c>
      <c r="C35" s="59" t="s">
        <v>120</v>
      </c>
      <c r="D35" s="77">
        <v>6.6</v>
      </c>
      <c r="E35" s="77">
        <v>6.75</v>
      </c>
      <c r="F35" s="77">
        <v>6.58</v>
      </c>
      <c r="G35" s="77">
        <v>6.68</v>
      </c>
      <c r="H35" s="77">
        <v>6.64</v>
      </c>
      <c r="I35" s="77">
        <v>6.74</v>
      </c>
      <c r="J35" s="77">
        <v>6.6</v>
      </c>
      <c r="K35" s="78">
        <v>2.12</v>
      </c>
      <c r="L35" s="79">
        <v>115</v>
      </c>
      <c r="M35" s="80">
        <v>15020251</v>
      </c>
      <c r="N35" s="80">
        <v>100340204.52</v>
      </c>
    </row>
    <row r="36" spans="1:14" ht="12.95" customHeight="1">
      <c r="A36" s="58"/>
      <c r="B36" s="46" t="s">
        <v>267</v>
      </c>
      <c r="C36" s="59" t="s">
        <v>268</v>
      </c>
      <c r="D36" s="77">
        <v>22.5</v>
      </c>
      <c r="E36" s="77">
        <v>22.5</v>
      </c>
      <c r="F36" s="77">
        <v>22.5</v>
      </c>
      <c r="G36" s="77">
        <v>22.5</v>
      </c>
      <c r="H36" s="77">
        <v>22.9</v>
      </c>
      <c r="I36" s="77">
        <v>22.5</v>
      </c>
      <c r="J36" s="77">
        <v>22.51</v>
      </c>
      <c r="K36" s="78">
        <v>-0.04</v>
      </c>
      <c r="L36" s="79">
        <v>3</v>
      </c>
      <c r="M36" s="80">
        <v>101000</v>
      </c>
      <c r="N36" s="80">
        <v>2272500</v>
      </c>
    </row>
    <row r="37" spans="1:14" ht="12.95" customHeight="1">
      <c r="A37" s="58"/>
      <c r="B37" s="46" t="s">
        <v>161</v>
      </c>
      <c r="C37" s="59" t="s">
        <v>162</v>
      </c>
      <c r="D37" s="77">
        <v>1.2</v>
      </c>
      <c r="E37" s="99">
        <v>1.2</v>
      </c>
      <c r="F37" s="99">
        <v>1.2</v>
      </c>
      <c r="G37" s="99">
        <v>1.2</v>
      </c>
      <c r="H37" s="77">
        <v>1.2</v>
      </c>
      <c r="I37" s="99">
        <v>1.2</v>
      </c>
      <c r="J37" s="99">
        <v>1.2</v>
      </c>
      <c r="K37" s="100">
        <v>0</v>
      </c>
      <c r="L37" s="97">
        <v>1</v>
      </c>
      <c r="M37" s="98">
        <v>38150</v>
      </c>
      <c r="N37" s="98">
        <v>45780</v>
      </c>
    </row>
    <row r="38" spans="1:14" ht="12.95" customHeight="1">
      <c r="A38" s="58"/>
      <c r="B38" s="46" t="s">
        <v>167</v>
      </c>
      <c r="C38" s="59" t="s">
        <v>168</v>
      </c>
      <c r="D38" s="77">
        <v>2.79</v>
      </c>
      <c r="E38" s="77">
        <v>2.8</v>
      </c>
      <c r="F38" s="77">
        <v>2.77</v>
      </c>
      <c r="G38" s="77">
        <v>2.8</v>
      </c>
      <c r="H38" s="77">
        <v>2.8</v>
      </c>
      <c r="I38" s="77">
        <v>2.77</v>
      </c>
      <c r="J38" s="77">
        <v>2.79</v>
      </c>
      <c r="K38" s="78">
        <v>-0.72</v>
      </c>
      <c r="L38" s="79">
        <v>5</v>
      </c>
      <c r="M38" s="80">
        <v>236149</v>
      </c>
      <c r="N38" s="80">
        <v>660135.23</v>
      </c>
    </row>
    <row r="39" spans="1:14" ht="12.95" customHeight="1">
      <c r="A39" s="58"/>
      <c r="B39" s="46" t="s">
        <v>221</v>
      </c>
      <c r="C39" s="59" t="s">
        <v>222</v>
      </c>
      <c r="D39" s="77">
        <v>2.62</v>
      </c>
      <c r="E39" s="77">
        <v>2.62</v>
      </c>
      <c r="F39" s="77">
        <v>2.61</v>
      </c>
      <c r="G39" s="77">
        <v>2.62</v>
      </c>
      <c r="H39" s="77">
        <v>2.62</v>
      </c>
      <c r="I39" s="77">
        <v>2.62</v>
      </c>
      <c r="J39" s="77">
        <v>2.62</v>
      </c>
      <c r="K39" s="78">
        <v>0</v>
      </c>
      <c r="L39" s="79">
        <v>98</v>
      </c>
      <c r="M39" s="80">
        <v>6750000</v>
      </c>
      <c r="N39" s="80">
        <v>17682500</v>
      </c>
    </row>
    <row r="40" spans="1:14" ht="12.95" customHeight="1">
      <c r="A40" s="58"/>
      <c r="B40" s="46" t="s">
        <v>159</v>
      </c>
      <c r="C40" s="59" t="s">
        <v>160</v>
      </c>
      <c r="D40" s="77">
        <v>5.4</v>
      </c>
      <c r="E40" s="77">
        <v>5.4</v>
      </c>
      <c r="F40" s="77">
        <v>5.4</v>
      </c>
      <c r="G40" s="77">
        <v>5.4</v>
      </c>
      <c r="H40" s="77">
        <v>5.41</v>
      </c>
      <c r="I40" s="77">
        <v>5.4</v>
      </c>
      <c r="J40" s="77">
        <v>5.4</v>
      </c>
      <c r="K40" s="78">
        <v>0</v>
      </c>
      <c r="L40" s="79">
        <v>7</v>
      </c>
      <c r="M40" s="80">
        <v>5154000</v>
      </c>
      <c r="N40" s="80">
        <v>27831600</v>
      </c>
    </row>
    <row r="41" spans="1:14" ht="12.95" customHeight="1">
      <c r="A41" s="58"/>
      <c r="B41" s="175" t="s">
        <v>90</v>
      </c>
      <c r="C41" s="176"/>
      <c r="D41" s="177"/>
      <c r="E41" s="178"/>
      <c r="F41" s="178"/>
      <c r="G41" s="178"/>
      <c r="H41" s="178"/>
      <c r="I41" s="178"/>
      <c r="J41" s="178"/>
      <c r="K41" s="179"/>
      <c r="L41" s="65">
        <f>SUM(L35:L40)</f>
        <v>229</v>
      </c>
      <c r="M41" s="65">
        <f>SUM(M35:M40)</f>
        <v>27299550</v>
      </c>
      <c r="N41" s="65">
        <f>SUM(N35:N40)</f>
        <v>148832719.75</v>
      </c>
    </row>
    <row r="42" spans="1:14" ht="12.95" customHeight="1">
      <c r="A42" s="58"/>
      <c r="B42" s="172" t="s">
        <v>31</v>
      </c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4"/>
    </row>
    <row r="43" spans="1:14" ht="12.95" customHeight="1">
      <c r="A43" s="58"/>
      <c r="B43" s="46" t="s">
        <v>136</v>
      </c>
      <c r="C43" s="59" t="s">
        <v>137</v>
      </c>
      <c r="D43" s="99">
        <v>12.4</v>
      </c>
      <c r="E43" s="99">
        <v>12.5</v>
      </c>
      <c r="F43" s="99">
        <v>12.25</v>
      </c>
      <c r="G43" s="99">
        <v>12.47</v>
      </c>
      <c r="H43" s="99">
        <v>12.14</v>
      </c>
      <c r="I43" s="99">
        <v>12.48</v>
      </c>
      <c r="J43" s="99">
        <v>12</v>
      </c>
      <c r="K43" s="100">
        <v>4</v>
      </c>
      <c r="L43" s="97">
        <v>23</v>
      </c>
      <c r="M43" s="98">
        <v>1082375</v>
      </c>
      <c r="N43" s="98">
        <v>13501722.65</v>
      </c>
    </row>
    <row r="44" spans="1:14" ht="12.95" customHeight="1">
      <c r="A44" s="58"/>
      <c r="B44" s="46" t="s">
        <v>287</v>
      </c>
      <c r="C44" s="59" t="s">
        <v>288</v>
      </c>
      <c r="D44" s="99">
        <v>9.1</v>
      </c>
      <c r="E44" s="99">
        <v>9.11</v>
      </c>
      <c r="F44" s="99">
        <v>9.1</v>
      </c>
      <c r="G44" s="99">
        <v>9.11</v>
      </c>
      <c r="H44" s="99">
        <v>9.11</v>
      </c>
      <c r="I44" s="99">
        <v>9.11</v>
      </c>
      <c r="J44" s="99">
        <v>9.11</v>
      </c>
      <c r="K44" s="100">
        <v>0</v>
      </c>
      <c r="L44" s="97">
        <v>15</v>
      </c>
      <c r="M44" s="98">
        <v>892764</v>
      </c>
      <c r="N44" s="98">
        <v>8130330.04</v>
      </c>
    </row>
    <row r="45" spans="1:14" ht="12.95" customHeight="1">
      <c r="A45" s="58"/>
      <c r="B45" s="46" t="s">
        <v>245</v>
      </c>
      <c r="C45" s="59" t="s">
        <v>246</v>
      </c>
      <c r="D45" s="99">
        <v>65.010000000000005</v>
      </c>
      <c r="E45" s="99">
        <v>65.010000000000005</v>
      </c>
      <c r="F45" s="99">
        <v>62</v>
      </c>
      <c r="G45" s="99">
        <v>62.11</v>
      </c>
      <c r="H45" s="99">
        <v>65.069999999999993</v>
      </c>
      <c r="I45" s="99">
        <v>62</v>
      </c>
      <c r="J45" s="99">
        <v>65.010000000000005</v>
      </c>
      <c r="K45" s="100">
        <v>-4.6300569143208792</v>
      </c>
      <c r="L45" s="97">
        <v>13</v>
      </c>
      <c r="M45" s="98">
        <v>65404</v>
      </c>
      <c r="N45" s="98">
        <v>4061944.29</v>
      </c>
    </row>
    <row r="46" spans="1:14" ht="12.95" customHeight="1">
      <c r="A46" s="58"/>
      <c r="B46" s="46" t="s">
        <v>296</v>
      </c>
      <c r="C46" s="59" t="s">
        <v>297</v>
      </c>
      <c r="D46" s="99">
        <v>14</v>
      </c>
      <c r="E46" s="99">
        <v>14</v>
      </c>
      <c r="F46" s="99">
        <v>14</v>
      </c>
      <c r="G46" s="99">
        <v>14</v>
      </c>
      <c r="H46" s="99">
        <v>14.07</v>
      </c>
      <c r="I46" s="99">
        <v>14</v>
      </c>
      <c r="J46" s="99">
        <v>14</v>
      </c>
      <c r="K46" s="100">
        <v>0</v>
      </c>
      <c r="L46" s="97">
        <v>20</v>
      </c>
      <c r="M46" s="98">
        <v>174077</v>
      </c>
      <c r="N46" s="98">
        <v>2437078</v>
      </c>
    </row>
    <row r="47" spans="1:14" ht="12.95" customHeight="1">
      <c r="A47" s="58"/>
      <c r="B47" s="175" t="s">
        <v>91</v>
      </c>
      <c r="C47" s="176"/>
      <c r="D47" s="177"/>
      <c r="E47" s="178"/>
      <c r="F47" s="178"/>
      <c r="G47" s="178"/>
      <c r="H47" s="178"/>
      <c r="I47" s="178"/>
      <c r="J47" s="178"/>
      <c r="K47" s="179"/>
      <c r="L47" s="64">
        <f>SUM(L43:L46)</f>
        <v>71</v>
      </c>
      <c r="M47" s="61">
        <f>SUM(M43:M46)</f>
        <v>2214620</v>
      </c>
      <c r="N47" s="61">
        <f>SUM(N43:N46)</f>
        <v>28131074.98</v>
      </c>
    </row>
    <row r="48" spans="1:14" ht="12.95" customHeight="1">
      <c r="A48" s="58"/>
      <c r="B48" s="172" t="s">
        <v>84</v>
      </c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4"/>
    </row>
    <row r="49" spans="1:14" ht="12.95" customHeight="1">
      <c r="A49" s="58"/>
      <c r="B49" s="46" t="s">
        <v>271</v>
      </c>
      <c r="C49" s="59" t="s">
        <v>272</v>
      </c>
      <c r="D49" s="99">
        <v>8</v>
      </c>
      <c r="E49" s="99">
        <v>8</v>
      </c>
      <c r="F49" s="99">
        <v>7.49</v>
      </c>
      <c r="G49" s="99">
        <v>7.65</v>
      </c>
      <c r="H49" s="99">
        <v>8</v>
      </c>
      <c r="I49" s="99">
        <v>7.51</v>
      </c>
      <c r="J49" s="99">
        <v>8</v>
      </c>
      <c r="K49" s="100">
        <v>-6.12</v>
      </c>
      <c r="L49" s="97">
        <v>21</v>
      </c>
      <c r="M49" s="98">
        <v>734614</v>
      </c>
      <c r="N49" s="98">
        <v>5617866.71</v>
      </c>
    </row>
    <row r="50" spans="1:14" ht="12.95" customHeight="1">
      <c r="A50" s="58"/>
      <c r="B50" s="46" t="s">
        <v>177</v>
      </c>
      <c r="C50" s="59" t="s">
        <v>178</v>
      </c>
      <c r="D50" s="99">
        <v>5.3</v>
      </c>
      <c r="E50" s="99">
        <v>5.3</v>
      </c>
      <c r="F50" s="99">
        <v>5.25</v>
      </c>
      <c r="G50" s="99">
        <v>5.25</v>
      </c>
      <c r="H50" s="99">
        <v>5.3</v>
      </c>
      <c r="I50" s="99">
        <v>5.25</v>
      </c>
      <c r="J50" s="99">
        <v>5.3</v>
      </c>
      <c r="K50" s="100">
        <v>-0.94</v>
      </c>
      <c r="L50" s="97">
        <v>4</v>
      </c>
      <c r="M50" s="98">
        <v>352812</v>
      </c>
      <c r="N50" s="98">
        <v>1852403.6</v>
      </c>
    </row>
    <row r="51" spans="1:14" ht="12.95" customHeight="1">
      <c r="A51" s="58"/>
      <c r="B51" s="46" t="s">
        <v>86</v>
      </c>
      <c r="C51" s="59" t="s">
        <v>43</v>
      </c>
      <c r="D51" s="99">
        <v>0.36</v>
      </c>
      <c r="E51" s="99">
        <v>0.36</v>
      </c>
      <c r="F51" s="99">
        <v>0.36</v>
      </c>
      <c r="G51" s="99">
        <v>0.36</v>
      </c>
      <c r="H51" s="99">
        <v>0.36</v>
      </c>
      <c r="I51" s="99">
        <v>0.36</v>
      </c>
      <c r="J51" s="99">
        <v>0.36</v>
      </c>
      <c r="K51" s="100">
        <v>0</v>
      </c>
      <c r="L51" s="97">
        <v>5</v>
      </c>
      <c r="M51" s="98">
        <v>1200500</v>
      </c>
      <c r="N51" s="98">
        <v>432180</v>
      </c>
    </row>
    <row r="52" spans="1:14" ht="12.95" customHeight="1">
      <c r="A52" s="58"/>
      <c r="B52" s="175" t="s">
        <v>181</v>
      </c>
      <c r="C52" s="176"/>
      <c r="D52" s="177"/>
      <c r="E52" s="178"/>
      <c r="F52" s="178"/>
      <c r="G52" s="178"/>
      <c r="H52" s="178"/>
      <c r="I52" s="178"/>
      <c r="J52" s="178"/>
      <c r="K52" s="179"/>
      <c r="L52" s="64">
        <f>SUM(L49:L51)</f>
        <v>30</v>
      </c>
      <c r="M52" s="61">
        <f>SUM(M49:M51)</f>
        <v>2287926</v>
      </c>
      <c r="N52" s="61">
        <f>SUM(N49:N51)</f>
        <v>7902450.3100000005</v>
      </c>
    </row>
    <row r="53" spans="1:14" s="52" customFormat="1" ht="12.95" customHeight="1">
      <c r="B53" s="66" t="s">
        <v>32</v>
      </c>
      <c r="C53" s="180"/>
      <c r="D53" s="181"/>
      <c r="E53" s="181"/>
      <c r="F53" s="181"/>
      <c r="G53" s="181"/>
      <c r="H53" s="181"/>
      <c r="I53" s="181"/>
      <c r="J53" s="181"/>
      <c r="K53" s="182"/>
      <c r="L53" s="67">
        <f>L52+L47+L41+L33+L24+L20+L27</f>
        <v>1352</v>
      </c>
      <c r="M53" s="67">
        <f>M52+M47+M41+M33+M24+M20+M27</f>
        <v>766574646</v>
      </c>
      <c r="N53" s="67">
        <f>N52+N47+N41+N33+N24+N20+N27</f>
        <v>1448222501.6300001</v>
      </c>
    </row>
    <row r="54" spans="1:14" s="52" customFormat="1" ht="22.5" customHeight="1">
      <c r="A54" s="51"/>
      <c r="B54" s="169" t="s">
        <v>307</v>
      </c>
      <c r="C54" s="170"/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71"/>
    </row>
    <row r="55" spans="1:14" s="52" customFormat="1" ht="48" customHeight="1">
      <c r="B55" s="53" t="s">
        <v>15</v>
      </c>
      <c r="C55" s="54" t="s">
        <v>20</v>
      </c>
      <c r="D55" s="54" t="s">
        <v>21</v>
      </c>
      <c r="E55" s="54" t="s">
        <v>22</v>
      </c>
      <c r="F55" s="54" t="s">
        <v>23</v>
      </c>
      <c r="G55" s="54" t="s">
        <v>24</v>
      </c>
      <c r="H55" s="54" t="s">
        <v>25</v>
      </c>
      <c r="I55" s="54" t="s">
        <v>19</v>
      </c>
      <c r="J55" s="54" t="s">
        <v>26</v>
      </c>
      <c r="K55" s="55" t="s">
        <v>27</v>
      </c>
      <c r="L55" s="56" t="s">
        <v>28</v>
      </c>
      <c r="M55" s="56" t="s">
        <v>18</v>
      </c>
      <c r="N55" s="57" t="s">
        <v>7</v>
      </c>
    </row>
    <row r="56" spans="1:14" s="52" customFormat="1" ht="12.95" customHeight="1">
      <c r="B56" s="172" t="s">
        <v>29</v>
      </c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4"/>
    </row>
    <row r="57" spans="1:14" ht="12.95" customHeight="1">
      <c r="A57" s="58"/>
      <c r="B57" s="46" t="s">
        <v>289</v>
      </c>
      <c r="C57" s="59" t="s">
        <v>290</v>
      </c>
      <c r="D57" s="99">
        <v>0.23</v>
      </c>
      <c r="E57" s="99">
        <v>0.23</v>
      </c>
      <c r="F57" s="99">
        <v>0.23</v>
      </c>
      <c r="G57" s="99">
        <v>0.23</v>
      </c>
      <c r="H57" s="99">
        <v>0.23</v>
      </c>
      <c r="I57" s="99">
        <v>0.23</v>
      </c>
      <c r="J57" s="99">
        <v>0.23</v>
      </c>
      <c r="K57" s="100">
        <v>0</v>
      </c>
      <c r="L57" s="97">
        <v>2</v>
      </c>
      <c r="M57" s="98">
        <v>561846</v>
      </c>
      <c r="N57" s="98">
        <v>129224.58</v>
      </c>
    </row>
    <row r="58" spans="1:14" ht="12.95" customHeight="1">
      <c r="A58" s="58"/>
      <c r="B58" s="46" t="s">
        <v>201</v>
      </c>
      <c r="C58" s="59" t="s">
        <v>200</v>
      </c>
      <c r="D58" s="99">
        <v>0.2</v>
      </c>
      <c r="E58" s="99">
        <v>0.2</v>
      </c>
      <c r="F58" s="99">
        <v>0.2</v>
      </c>
      <c r="G58" s="99">
        <v>0.2</v>
      </c>
      <c r="H58" s="99">
        <v>0.2</v>
      </c>
      <c r="I58" s="99">
        <v>0.2</v>
      </c>
      <c r="J58" s="99">
        <v>0.2</v>
      </c>
      <c r="K58" s="100">
        <v>0</v>
      </c>
      <c r="L58" s="97">
        <v>2</v>
      </c>
      <c r="M58" s="98">
        <v>24850</v>
      </c>
      <c r="N58" s="98">
        <v>4970</v>
      </c>
    </row>
    <row r="59" spans="1:14" ht="12.95" customHeight="1">
      <c r="A59" s="58"/>
      <c r="B59" s="46" t="s">
        <v>140</v>
      </c>
      <c r="C59" s="59" t="s">
        <v>141</v>
      </c>
      <c r="D59" s="99">
        <v>0.1</v>
      </c>
      <c r="E59" s="99">
        <v>0.1</v>
      </c>
      <c r="F59" s="99">
        <v>0.1</v>
      </c>
      <c r="G59" s="99">
        <v>0.1</v>
      </c>
      <c r="H59" s="99">
        <v>0.1</v>
      </c>
      <c r="I59" s="99">
        <v>0.1</v>
      </c>
      <c r="J59" s="99">
        <v>0.1</v>
      </c>
      <c r="K59" s="100">
        <v>0</v>
      </c>
      <c r="L59" s="97">
        <v>3</v>
      </c>
      <c r="M59" s="98">
        <v>204</v>
      </c>
      <c r="N59" s="98">
        <v>20.399999999999999</v>
      </c>
    </row>
    <row r="60" spans="1:14" ht="12.95" customHeight="1">
      <c r="A60" s="58"/>
      <c r="B60" s="46" t="s">
        <v>173</v>
      </c>
      <c r="C60" s="59" t="s">
        <v>174</v>
      </c>
      <c r="D60" s="99">
        <v>0.56000000000000005</v>
      </c>
      <c r="E60" s="99">
        <v>0.56000000000000005</v>
      </c>
      <c r="F60" s="99">
        <v>0.56000000000000005</v>
      </c>
      <c r="G60" s="99">
        <v>0.56000000000000005</v>
      </c>
      <c r="H60" s="99">
        <v>0.56999999999999995</v>
      </c>
      <c r="I60" s="99">
        <v>0.56000000000000005</v>
      </c>
      <c r="J60" s="99">
        <v>0.56999999999999995</v>
      </c>
      <c r="K60" s="100">
        <v>-1.75</v>
      </c>
      <c r="L60" s="97">
        <v>4</v>
      </c>
      <c r="M60" s="98">
        <v>2746513</v>
      </c>
      <c r="N60" s="98">
        <v>1538047.28</v>
      </c>
    </row>
    <row r="61" spans="1:14" ht="12.95" customHeight="1">
      <c r="A61" s="58"/>
      <c r="B61" s="46" t="s">
        <v>283</v>
      </c>
      <c r="C61" s="59" t="s">
        <v>284</v>
      </c>
      <c r="D61" s="99">
        <v>0.3</v>
      </c>
      <c r="E61" s="99">
        <v>0.3</v>
      </c>
      <c r="F61" s="99">
        <v>0.3</v>
      </c>
      <c r="G61" s="99">
        <v>0.3</v>
      </c>
      <c r="H61" s="99">
        <v>0.3</v>
      </c>
      <c r="I61" s="99">
        <v>0.3</v>
      </c>
      <c r="J61" s="99">
        <v>0.3</v>
      </c>
      <c r="K61" s="100">
        <v>0</v>
      </c>
      <c r="L61" s="97">
        <v>1</v>
      </c>
      <c r="M61" s="98">
        <v>159045</v>
      </c>
      <c r="N61" s="98">
        <v>47713.5</v>
      </c>
    </row>
    <row r="62" spans="1:14" ht="12.95" customHeight="1">
      <c r="A62" s="58"/>
      <c r="B62" s="175" t="s">
        <v>88</v>
      </c>
      <c r="C62" s="176"/>
      <c r="D62" s="177"/>
      <c r="E62" s="178"/>
      <c r="F62" s="178"/>
      <c r="G62" s="178"/>
      <c r="H62" s="178"/>
      <c r="I62" s="178"/>
      <c r="J62" s="178"/>
      <c r="K62" s="179"/>
      <c r="L62" s="65">
        <f>SUM(L57:L61)</f>
        <v>12</v>
      </c>
      <c r="M62" s="65">
        <f>SUM(M57:M61)</f>
        <v>3492458</v>
      </c>
      <c r="N62" s="65">
        <f>SUM(N57:N61)</f>
        <v>1719975.76</v>
      </c>
    </row>
    <row r="63" spans="1:14" ht="12.95" customHeight="1">
      <c r="A63" s="58"/>
      <c r="B63" s="172" t="s">
        <v>82</v>
      </c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4"/>
    </row>
    <row r="64" spans="1:14" ht="12.95" customHeight="1">
      <c r="A64" s="58"/>
      <c r="B64" s="46" t="s">
        <v>33</v>
      </c>
      <c r="C64" s="59" t="s">
        <v>34</v>
      </c>
      <c r="D64" s="99">
        <v>1.66</v>
      </c>
      <c r="E64" s="99">
        <v>1.66</v>
      </c>
      <c r="F64" s="99">
        <v>1.66</v>
      </c>
      <c r="G64" s="99">
        <v>1.66</v>
      </c>
      <c r="H64" s="99">
        <v>1.67</v>
      </c>
      <c r="I64" s="99">
        <v>1.66</v>
      </c>
      <c r="J64" s="99">
        <v>1.68</v>
      </c>
      <c r="K64" s="100">
        <v>-1.19</v>
      </c>
      <c r="L64" s="97">
        <v>3</v>
      </c>
      <c r="M64" s="98">
        <v>56199</v>
      </c>
      <c r="N64" s="98">
        <v>93290.34</v>
      </c>
    </row>
    <row r="65" spans="1:14" ht="12.95" customHeight="1">
      <c r="A65" s="58"/>
      <c r="B65" s="175" t="s">
        <v>90</v>
      </c>
      <c r="C65" s="176"/>
      <c r="D65" s="177"/>
      <c r="E65" s="178"/>
      <c r="F65" s="178"/>
      <c r="G65" s="178"/>
      <c r="H65" s="178"/>
      <c r="I65" s="178"/>
      <c r="J65" s="178"/>
      <c r="K65" s="179"/>
      <c r="L65" s="65">
        <f>SUM(L63:L64)</f>
        <v>3</v>
      </c>
      <c r="M65" s="65">
        <f>SUM(M63:M64)</f>
        <v>56199</v>
      </c>
      <c r="N65" s="65">
        <f>SUM(N63:N64)</f>
        <v>93290.34</v>
      </c>
    </row>
    <row r="66" spans="1:14" ht="12.95" customHeight="1">
      <c r="A66" s="58"/>
      <c r="B66" s="172" t="s">
        <v>83</v>
      </c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4"/>
    </row>
    <row r="67" spans="1:14" ht="12.95" customHeight="1">
      <c r="A67" s="58"/>
      <c r="B67" s="46" t="s">
        <v>35</v>
      </c>
      <c r="C67" s="59" t="s">
        <v>36</v>
      </c>
      <c r="D67" s="82">
        <v>2.8</v>
      </c>
      <c r="E67" s="82">
        <v>2.85</v>
      </c>
      <c r="F67" s="82">
        <v>2.8</v>
      </c>
      <c r="G67" s="82">
        <v>2.81</v>
      </c>
      <c r="H67" s="82">
        <v>2.82</v>
      </c>
      <c r="I67" s="82">
        <v>2.8</v>
      </c>
      <c r="J67" s="82">
        <v>2.8</v>
      </c>
      <c r="K67" s="87">
        <v>0</v>
      </c>
      <c r="L67" s="88">
        <v>20</v>
      </c>
      <c r="M67" s="89">
        <v>1631000</v>
      </c>
      <c r="N67" s="89">
        <v>4587800</v>
      </c>
    </row>
    <row r="68" spans="1:14" ht="12.95" customHeight="1">
      <c r="A68" s="58"/>
      <c r="B68" s="46" t="s">
        <v>87</v>
      </c>
      <c r="C68" s="59" t="s">
        <v>37</v>
      </c>
      <c r="D68" s="82">
        <v>0.9</v>
      </c>
      <c r="E68" s="82">
        <v>0.9</v>
      </c>
      <c r="F68" s="82">
        <v>0.9</v>
      </c>
      <c r="G68" s="82">
        <v>0.9</v>
      </c>
      <c r="H68" s="82">
        <v>1</v>
      </c>
      <c r="I68" s="82">
        <v>0.9</v>
      </c>
      <c r="J68" s="82">
        <v>1</v>
      </c>
      <c r="K68" s="87">
        <v>-10</v>
      </c>
      <c r="L68" s="88">
        <v>5</v>
      </c>
      <c r="M68" s="89">
        <v>300261</v>
      </c>
      <c r="N68" s="89">
        <v>270234.90000000002</v>
      </c>
    </row>
    <row r="69" spans="1:14" ht="12.95" customHeight="1">
      <c r="A69" s="58"/>
      <c r="B69" s="175" t="s">
        <v>90</v>
      </c>
      <c r="C69" s="176"/>
      <c r="D69" s="177"/>
      <c r="E69" s="178"/>
      <c r="F69" s="178"/>
      <c r="G69" s="178"/>
      <c r="H69" s="178"/>
      <c r="I69" s="178"/>
      <c r="J69" s="178"/>
      <c r="K69" s="179"/>
      <c r="L69" s="65">
        <f>SUM(L67:L68)</f>
        <v>25</v>
      </c>
      <c r="M69" s="65">
        <f>SUM(M67:M68)</f>
        <v>1931261</v>
      </c>
      <c r="N69" s="65">
        <f>SUM(N67:N68)</f>
        <v>4858034.9000000004</v>
      </c>
    </row>
    <row r="70" spans="1:14" ht="12.95" customHeight="1">
      <c r="A70" s="58"/>
      <c r="B70" s="172" t="s">
        <v>31</v>
      </c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4"/>
    </row>
    <row r="71" spans="1:14" ht="12.95" customHeight="1">
      <c r="A71" s="58"/>
      <c r="B71" s="46" t="s">
        <v>298</v>
      </c>
      <c r="C71" s="59" t="s">
        <v>299</v>
      </c>
      <c r="D71" s="82">
        <v>27.3</v>
      </c>
      <c r="E71" s="82">
        <v>27.3</v>
      </c>
      <c r="F71" s="82">
        <v>27.3</v>
      </c>
      <c r="G71" s="82">
        <v>27.3</v>
      </c>
      <c r="H71" s="82">
        <v>27.3</v>
      </c>
      <c r="I71" s="82">
        <v>27.3</v>
      </c>
      <c r="J71" s="82">
        <v>27.3</v>
      </c>
      <c r="K71" s="87">
        <v>0</v>
      </c>
      <c r="L71" s="88">
        <v>2</v>
      </c>
      <c r="M71" s="89">
        <v>2948</v>
      </c>
      <c r="N71" s="89">
        <v>80480.399999999994</v>
      </c>
    </row>
    <row r="72" spans="1:14" ht="12.95" customHeight="1">
      <c r="A72" s="58"/>
      <c r="B72" s="175" t="s">
        <v>91</v>
      </c>
      <c r="C72" s="176"/>
      <c r="D72" s="177"/>
      <c r="E72" s="178"/>
      <c r="F72" s="178"/>
      <c r="G72" s="178"/>
      <c r="H72" s="178"/>
      <c r="I72" s="178"/>
      <c r="J72" s="178"/>
      <c r="K72" s="179"/>
      <c r="L72" s="65">
        <f>L71</f>
        <v>2</v>
      </c>
      <c r="M72" s="65">
        <f t="shared" ref="M72:N72" si="0">M71</f>
        <v>2948</v>
      </c>
      <c r="N72" s="65">
        <f t="shared" si="0"/>
        <v>80480.399999999994</v>
      </c>
    </row>
    <row r="73" spans="1:14" s="52" customFormat="1" ht="12.95" customHeight="1">
      <c r="B73" s="66" t="s">
        <v>121</v>
      </c>
      <c r="C73" s="180"/>
      <c r="D73" s="181"/>
      <c r="E73" s="181"/>
      <c r="F73" s="181"/>
      <c r="G73" s="181"/>
      <c r="H73" s="181"/>
      <c r="I73" s="181"/>
      <c r="J73" s="181"/>
      <c r="K73" s="182"/>
      <c r="L73" s="67">
        <f>L69++L62+L72+L65</f>
        <v>42</v>
      </c>
      <c r="M73" s="67">
        <f t="shared" ref="M73:N73" si="1">M69++M62+M72+M65</f>
        <v>5482866</v>
      </c>
      <c r="N73" s="67">
        <f t="shared" si="1"/>
        <v>6751781.4000000004</v>
      </c>
    </row>
    <row r="74" spans="1:14" s="52" customFormat="1" ht="22.5" customHeight="1">
      <c r="A74" s="51"/>
      <c r="B74" s="169" t="s">
        <v>309</v>
      </c>
      <c r="C74" s="170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1"/>
    </row>
    <row r="75" spans="1:14" s="52" customFormat="1" ht="44.25" customHeight="1">
      <c r="B75" s="53" t="s">
        <v>15</v>
      </c>
      <c r="C75" s="54" t="s">
        <v>20</v>
      </c>
      <c r="D75" s="54" t="s">
        <v>21</v>
      </c>
      <c r="E75" s="54" t="s">
        <v>22</v>
      </c>
      <c r="F75" s="54" t="s">
        <v>23</v>
      </c>
      <c r="G75" s="54" t="s">
        <v>24</v>
      </c>
      <c r="H75" s="54" t="s">
        <v>25</v>
      </c>
      <c r="I75" s="54" t="s">
        <v>19</v>
      </c>
      <c r="J75" s="54" t="s">
        <v>26</v>
      </c>
      <c r="K75" s="55" t="s">
        <v>27</v>
      </c>
      <c r="L75" s="56" t="s">
        <v>28</v>
      </c>
      <c r="M75" s="56" t="s">
        <v>18</v>
      </c>
      <c r="N75" s="57" t="s">
        <v>7</v>
      </c>
    </row>
    <row r="76" spans="1:14" ht="12.95" customHeight="1">
      <c r="A76" s="58"/>
      <c r="B76" s="172" t="s">
        <v>82</v>
      </c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4"/>
    </row>
    <row r="77" spans="1:14" ht="12.95" customHeight="1">
      <c r="A77" s="58"/>
      <c r="B77" s="93" t="s">
        <v>192</v>
      </c>
      <c r="C77" s="94" t="s">
        <v>193</v>
      </c>
      <c r="D77" s="90">
        <v>1.45</v>
      </c>
      <c r="E77" s="99">
        <v>1.45</v>
      </c>
      <c r="F77" s="99">
        <v>1.45</v>
      </c>
      <c r="G77" s="99">
        <v>1.45</v>
      </c>
      <c r="H77" s="99">
        <v>1.41</v>
      </c>
      <c r="I77" s="99">
        <v>1.45</v>
      </c>
      <c r="J77" s="99">
        <v>1.41</v>
      </c>
      <c r="K77" s="100">
        <v>2.84</v>
      </c>
      <c r="L77" s="97">
        <v>5</v>
      </c>
      <c r="M77" s="98">
        <v>2100000</v>
      </c>
      <c r="N77" s="98">
        <v>3045000</v>
      </c>
    </row>
    <row r="78" spans="1:14" ht="12.95" customHeight="1">
      <c r="A78" s="58"/>
      <c r="B78" s="93" t="s">
        <v>85</v>
      </c>
      <c r="C78" s="94" t="s">
        <v>42</v>
      </c>
      <c r="D78" s="90">
        <v>1.75</v>
      </c>
      <c r="E78" s="99">
        <v>1.75</v>
      </c>
      <c r="F78" s="99">
        <v>1.75</v>
      </c>
      <c r="G78" s="99">
        <v>1.75</v>
      </c>
      <c r="H78" s="99">
        <v>1.74</v>
      </c>
      <c r="I78" s="99">
        <v>1.75</v>
      </c>
      <c r="J78" s="99">
        <v>1.75</v>
      </c>
      <c r="K78" s="100">
        <v>0</v>
      </c>
      <c r="L78" s="97">
        <v>1</v>
      </c>
      <c r="M78" s="98">
        <v>312</v>
      </c>
      <c r="N78" s="98">
        <v>546</v>
      </c>
    </row>
    <row r="79" spans="1:14" ht="12.95" customHeight="1">
      <c r="A79" s="58"/>
      <c r="B79" s="175" t="s">
        <v>90</v>
      </c>
      <c r="C79" s="176"/>
      <c r="D79" s="177"/>
      <c r="E79" s="178"/>
      <c r="F79" s="178"/>
      <c r="G79" s="178"/>
      <c r="H79" s="178"/>
      <c r="I79" s="178"/>
      <c r="J79" s="178"/>
      <c r="K79" s="179"/>
      <c r="L79" s="65">
        <f>SUM(L77:L78)</f>
        <v>6</v>
      </c>
      <c r="M79" s="65">
        <f>SUM(M77:M78)</f>
        <v>2100312</v>
      </c>
      <c r="N79" s="65">
        <f>SUM(N77:N78)</f>
        <v>3045546</v>
      </c>
    </row>
    <row r="80" spans="1:14" ht="12.95" customHeight="1">
      <c r="A80" s="58"/>
      <c r="B80" s="172" t="s">
        <v>83</v>
      </c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4"/>
    </row>
    <row r="81" spans="1:14" ht="12.95" customHeight="1">
      <c r="A81" s="58"/>
      <c r="B81" s="93" t="s">
        <v>255</v>
      </c>
      <c r="C81" s="94" t="s">
        <v>256</v>
      </c>
      <c r="D81" s="90">
        <v>1.63</v>
      </c>
      <c r="E81" s="99">
        <v>1.7</v>
      </c>
      <c r="F81" s="99">
        <v>1.61</v>
      </c>
      <c r="G81" s="99">
        <v>1.64</v>
      </c>
      <c r="H81" s="99">
        <v>1.63</v>
      </c>
      <c r="I81" s="99">
        <v>1.63</v>
      </c>
      <c r="J81" s="99">
        <v>1.63</v>
      </c>
      <c r="K81" s="100">
        <v>0</v>
      </c>
      <c r="L81" s="97">
        <v>17</v>
      </c>
      <c r="M81" s="98">
        <v>800456</v>
      </c>
      <c r="N81" s="98">
        <v>1314705.1299999999</v>
      </c>
    </row>
    <row r="82" spans="1:14" ht="12.95" customHeight="1">
      <c r="A82" s="58"/>
      <c r="B82" s="93" t="s">
        <v>100</v>
      </c>
      <c r="C82" s="94" t="s">
        <v>101</v>
      </c>
      <c r="D82" s="90">
        <v>1.65</v>
      </c>
      <c r="E82" s="99">
        <v>1.65</v>
      </c>
      <c r="F82" s="99">
        <v>1.65</v>
      </c>
      <c r="G82" s="99">
        <v>1.65</v>
      </c>
      <c r="H82" s="99">
        <v>1.65</v>
      </c>
      <c r="I82" s="99">
        <v>1.65</v>
      </c>
      <c r="J82" s="99">
        <v>1.65</v>
      </c>
      <c r="K82" s="100">
        <v>0</v>
      </c>
      <c r="L82" s="97">
        <v>2</v>
      </c>
      <c r="M82" s="98">
        <v>4217</v>
      </c>
      <c r="N82" s="98">
        <v>6958.05</v>
      </c>
    </row>
    <row r="83" spans="1:14" ht="12.95" customHeight="1">
      <c r="A83" s="58"/>
      <c r="B83" s="93" t="s">
        <v>204</v>
      </c>
      <c r="C83" s="94" t="s">
        <v>205</v>
      </c>
      <c r="D83" s="90">
        <v>1.9</v>
      </c>
      <c r="E83" s="99">
        <v>1.9</v>
      </c>
      <c r="F83" s="99">
        <v>1.9</v>
      </c>
      <c r="G83" s="99">
        <v>1.9</v>
      </c>
      <c r="H83" s="99">
        <v>1.9</v>
      </c>
      <c r="I83" s="99">
        <v>1.9</v>
      </c>
      <c r="J83" s="99">
        <v>1.9</v>
      </c>
      <c r="K83" s="100">
        <v>0</v>
      </c>
      <c r="L83" s="97">
        <v>5</v>
      </c>
      <c r="M83" s="98">
        <v>2000200</v>
      </c>
      <c r="N83" s="98">
        <v>3800380</v>
      </c>
    </row>
    <row r="84" spans="1:14" ht="12.95" customHeight="1">
      <c r="A84" s="58"/>
      <c r="B84" s="93" t="s">
        <v>38</v>
      </c>
      <c r="C84" s="94" t="s">
        <v>39</v>
      </c>
      <c r="D84" s="90">
        <v>1.33</v>
      </c>
      <c r="E84" s="99">
        <v>1.33</v>
      </c>
      <c r="F84" s="99">
        <v>1.33</v>
      </c>
      <c r="G84" s="99">
        <v>1.33</v>
      </c>
      <c r="H84" s="99">
        <v>1.34</v>
      </c>
      <c r="I84" s="99">
        <v>1.33</v>
      </c>
      <c r="J84" s="99">
        <v>1.33</v>
      </c>
      <c r="K84" s="100">
        <v>0</v>
      </c>
      <c r="L84" s="97">
        <v>10</v>
      </c>
      <c r="M84" s="98">
        <v>3625230</v>
      </c>
      <c r="N84" s="98">
        <v>4821555.9000000004</v>
      </c>
    </row>
    <row r="85" spans="1:14" ht="12.95" customHeight="1">
      <c r="A85" s="58"/>
      <c r="B85" s="175" t="s">
        <v>90</v>
      </c>
      <c r="C85" s="176"/>
      <c r="D85" s="177"/>
      <c r="E85" s="178"/>
      <c r="F85" s="178"/>
      <c r="G85" s="178"/>
      <c r="H85" s="178"/>
      <c r="I85" s="178"/>
      <c r="J85" s="178"/>
      <c r="K85" s="179"/>
      <c r="L85" s="65">
        <f>SUM(L81:L84)</f>
        <v>34</v>
      </c>
      <c r="M85" s="65">
        <f>SUM(M81:M84)</f>
        <v>6430103</v>
      </c>
      <c r="N85" s="65">
        <f>SUM(N81:N84)</f>
        <v>9943599.0800000001</v>
      </c>
    </row>
    <row r="86" spans="1:14" ht="12.95" customHeight="1">
      <c r="A86" s="58"/>
      <c r="B86" s="172" t="s">
        <v>31</v>
      </c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4"/>
    </row>
    <row r="87" spans="1:14" ht="12.95" customHeight="1">
      <c r="A87" s="58"/>
      <c r="B87" s="93" t="s">
        <v>225</v>
      </c>
      <c r="C87" s="94" t="s">
        <v>226</v>
      </c>
      <c r="D87" s="77">
        <v>18.600000000000001</v>
      </c>
      <c r="E87" s="77">
        <v>19</v>
      </c>
      <c r="F87" s="77">
        <v>18.5</v>
      </c>
      <c r="G87" s="82">
        <v>18.57</v>
      </c>
      <c r="H87" s="82">
        <v>18.62</v>
      </c>
      <c r="I87" s="82">
        <v>18.510000000000002</v>
      </c>
      <c r="J87" s="77">
        <v>18.5</v>
      </c>
      <c r="K87" s="78">
        <v>5.4054054054053502E-2</v>
      </c>
      <c r="L87" s="79">
        <v>10</v>
      </c>
      <c r="M87" s="80">
        <v>398222</v>
      </c>
      <c r="N87" s="80">
        <v>7396791.4100000001</v>
      </c>
    </row>
    <row r="88" spans="1:14" ht="12.95" customHeight="1">
      <c r="A88" s="58"/>
      <c r="B88" s="93" t="s">
        <v>310</v>
      </c>
      <c r="C88" s="94" t="s">
        <v>311</v>
      </c>
      <c r="D88" s="77">
        <v>23</v>
      </c>
      <c r="E88" s="77">
        <v>23</v>
      </c>
      <c r="F88" s="77">
        <v>23</v>
      </c>
      <c r="G88" s="82">
        <v>23</v>
      </c>
      <c r="H88" s="82">
        <v>23</v>
      </c>
      <c r="I88" s="82">
        <v>23</v>
      </c>
      <c r="J88" s="77">
        <v>23</v>
      </c>
      <c r="K88" s="78">
        <v>0</v>
      </c>
      <c r="L88" s="79">
        <v>1</v>
      </c>
      <c r="M88" s="80">
        <v>10000</v>
      </c>
      <c r="N88" s="80">
        <v>230000</v>
      </c>
    </row>
    <row r="89" spans="1:14" ht="12.95" customHeight="1">
      <c r="A89" s="58"/>
      <c r="B89" s="175" t="s">
        <v>91</v>
      </c>
      <c r="C89" s="176"/>
      <c r="D89" s="177"/>
      <c r="E89" s="178"/>
      <c r="F89" s="178"/>
      <c r="G89" s="178"/>
      <c r="H89" s="178"/>
      <c r="I89" s="178"/>
      <c r="J89" s="178"/>
      <c r="K89" s="179"/>
      <c r="L89" s="65">
        <f>SUM(L87:L88)</f>
        <v>11</v>
      </c>
      <c r="M89" s="65">
        <f>SUM(M87:M88)</f>
        <v>408222</v>
      </c>
      <c r="N89" s="65">
        <f>SUM(N87:N88)</f>
        <v>7626791.4100000001</v>
      </c>
    </row>
    <row r="90" spans="1:14" ht="12.95" customHeight="1">
      <c r="A90" s="58"/>
      <c r="B90" s="172" t="s">
        <v>84</v>
      </c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4"/>
    </row>
    <row r="91" spans="1:14" ht="12.95" customHeight="1">
      <c r="A91" s="58"/>
      <c r="B91" s="46" t="s">
        <v>188</v>
      </c>
      <c r="C91" s="59" t="s">
        <v>189</v>
      </c>
      <c r="D91" s="63">
        <v>6.84</v>
      </c>
      <c r="E91" s="77">
        <v>6.9</v>
      </c>
      <c r="F91" s="77">
        <v>6.8</v>
      </c>
      <c r="G91" s="77">
        <v>6.84</v>
      </c>
      <c r="H91" s="77">
        <v>6.72</v>
      </c>
      <c r="I91" s="77">
        <v>6.82</v>
      </c>
      <c r="J91" s="77">
        <v>6.84</v>
      </c>
      <c r="K91" s="100">
        <v>-0.28999999999999998</v>
      </c>
      <c r="L91" s="79">
        <v>50</v>
      </c>
      <c r="M91" s="80">
        <v>9093975</v>
      </c>
      <c r="N91" s="80">
        <v>62228369.780000001</v>
      </c>
    </row>
    <row r="92" spans="1:14" ht="12.95" customHeight="1">
      <c r="A92" s="58"/>
      <c r="B92" s="175" t="s">
        <v>181</v>
      </c>
      <c r="C92" s="176"/>
      <c r="D92" s="177"/>
      <c r="E92" s="178"/>
      <c r="F92" s="178"/>
      <c r="G92" s="178"/>
      <c r="H92" s="178"/>
      <c r="I92" s="178"/>
      <c r="J92" s="178"/>
      <c r="K92" s="179"/>
      <c r="L92" s="64">
        <f>L91</f>
        <v>50</v>
      </c>
      <c r="M92" s="64">
        <f t="shared" ref="M92:N92" si="2">M91</f>
        <v>9093975</v>
      </c>
      <c r="N92" s="80">
        <f t="shared" si="2"/>
        <v>62228369.780000001</v>
      </c>
    </row>
    <row r="93" spans="1:14" s="52" customFormat="1" ht="12.95" customHeight="1">
      <c r="B93" s="66" t="s">
        <v>70</v>
      </c>
      <c r="C93" s="180"/>
      <c r="D93" s="181"/>
      <c r="E93" s="181"/>
      <c r="F93" s="181"/>
      <c r="G93" s="181"/>
      <c r="H93" s="181"/>
      <c r="I93" s="181"/>
      <c r="J93" s="181"/>
      <c r="K93" s="182"/>
      <c r="L93" s="67">
        <f>L92+L89+L85+L79</f>
        <v>101</v>
      </c>
      <c r="M93" s="67">
        <f>M92+M89+M85+M79</f>
        <v>18032612</v>
      </c>
      <c r="N93" s="67">
        <f>N92+N89+N85+N79</f>
        <v>82844306.269999996</v>
      </c>
    </row>
    <row r="94" spans="1:14" s="52" customFormat="1" ht="12.95" customHeight="1">
      <c r="B94" s="66" t="s">
        <v>40</v>
      </c>
      <c r="C94" s="180"/>
      <c r="D94" s="181"/>
      <c r="E94" s="181"/>
      <c r="F94" s="181"/>
      <c r="G94" s="181"/>
      <c r="H94" s="181"/>
      <c r="I94" s="181"/>
      <c r="J94" s="181"/>
      <c r="K94" s="182"/>
      <c r="L94" s="67">
        <f>L93+L73+L53</f>
        <v>1495</v>
      </c>
      <c r="M94" s="67">
        <f>M93+M73+M53</f>
        <v>790090124</v>
      </c>
      <c r="N94" s="67">
        <f>N93+N73+N53</f>
        <v>1537818589.3000002</v>
      </c>
    </row>
    <row r="95" spans="1:14" ht="12.95" customHeight="1">
      <c r="A95" s="58"/>
      <c r="N95" s="71"/>
    </row>
    <row r="96" spans="1:14" s="52" customFormat="1" ht="18.75" customHeight="1">
      <c r="B96" s="58"/>
      <c r="C96" s="68"/>
      <c r="D96" s="58"/>
      <c r="E96" s="58"/>
      <c r="F96" s="58"/>
      <c r="G96" s="58"/>
      <c r="H96" s="58"/>
      <c r="I96" s="58"/>
      <c r="J96" s="69"/>
      <c r="K96" s="70"/>
      <c r="L96" s="71"/>
      <c r="M96" s="71"/>
      <c r="N96" s="72"/>
    </row>
    <row r="97" spans="1:14" s="52" customFormat="1" ht="18.75" customHeight="1">
      <c r="B97" s="58"/>
      <c r="C97" s="68"/>
      <c r="D97" s="58"/>
      <c r="E97" s="58"/>
      <c r="F97" s="58"/>
      <c r="G97" s="58"/>
      <c r="H97" s="58"/>
      <c r="I97" s="58"/>
      <c r="J97" s="69"/>
      <c r="K97" s="70"/>
      <c r="L97" s="71"/>
      <c r="M97" s="71"/>
      <c r="N97" s="72"/>
    </row>
    <row r="98" spans="1:14" ht="12.95" customHeight="1">
      <c r="A98" s="58"/>
    </row>
  </sheetData>
  <mergeCells count="52">
    <mergeCell ref="B63:N63"/>
    <mergeCell ref="B65:C65"/>
    <mergeCell ref="D65:K65"/>
    <mergeCell ref="B66:N66"/>
    <mergeCell ref="C73:K73"/>
    <mergeCell ref="B69:C69"/>
    <mergeCell ref="D69:K69"/>
    <mergeCell ref="B70:N70"/>
    <mergeCell ref="B72:C72"/>
    <mergeCell ref="D72:K72"/>
    <mergeCell ref="B24:C24"/>
    <mergeCell ref="D24:K24"/>
    <mergeCell ref="B28:N28"/>
    <mergeCell ref="B33:C33"/>
    <mergeCell ref="D33:K33"/>
    <mergeCell ref="B25:N25"/>
    <mergeCell ref="B27:C27"/>
    <mergeCell ref="D27:K27"/>
    <mergeCell ref="B1:N1"/>
    <mergeCell ref="B3:N3"/>
    <mergeCell ref="B20:C20"/>
    <mergeCell ref="D20:K20"/>
    <mergeCell ref="B21:N21"/>
    <mergeCell ref="C94:K94"/>
    <mergeCell ref="B74:N74"/>
    <mergeCell ref="C93:K93"/>
    <mergeCell ref="B80:N80"/>
    <mergeCell ref="B85:C85"/>
    <mergeCell ref="D85:K85"/>
    <mergeCell ref="B90:N90"/>
    <mergeCell ref="B92:C92"/>
    <mergeCell ref="D92:K92"/>
    <mergeCell ref="B89:C89"/>
    <mergeCell ref="D89:K89"/>
    <mergeCell ref="B86:N86"/>
    <mergeCell ref="B76:N76"/>
    <mergeCell ref="B79:C79"/>
    <mergeCell ref="D79:K79"/>
    <mergeCell ref="B54:N54"/>
    <mergeCell ref="B56:N56"/>
    <mergeCell ref="B62:C62"/>
    <mergeCell ref="D62:K62"/>
    <mergeCell ref="B34:N34"/>
    <mergeCell ref="D41:K41"/>
    <mergeCell ref="B41:C41"/>
    <mergeCell ref="C53:K53"/>
    <mergeCell ref="B42:N42"/>
    <mergeCell ref="D47:K47"/>
    <mergeCell ref="B47:C47"/>
    <mergeCell ref="B48:N48"/>
    <mergeCell ref="B52:C52"/>
    <mergeCell ref="D52:K52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2"/>
  <sheetViews>
    <sheetView zoomScale="130" zoomScaleNormal="130" workbookViewId="0">
      <selection activeCell="H13" sqref="H13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186" t="s">
        <v>305</v>
      </c>
      <c r="B1" s="186"/>
      <c r="C1" s="186"/>
      <c r="D1" s="186"/>
    </row>
    <row r="2" spans="1:4" ht="24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6" customHeight="1">
      <c r="A3" s="187" t="s">
        <v>29</v>
      </c>
      <c r="B3" s="188"/>
      <c r="C3" s="188"/>
      <c r="D3" s="189"/>
    </row>
    <row r="4" spans="1:4" ht="12.6" customHeight="1">
      <c r="A4" s="46" t="s">
        <v>165</v>
      </c>
      <c r="B4" s="59" t="s">
        <v>166</v>
      </c>
      <c r="C4" s="99">
        <v>0.24</v>
      </c>
      <c r="D4" s="99">
        <v>0.24</v>
      </c>
    </row>
    <row r="5" spans="1:4" ht="12.6" customHeight="1">
      <c r="A5" s="46" t="s">
        <v>219</v>
      </c>
      <c r="B5" s="59" t="s">
        <v>220</v>
      </c>
      <c r="C5" s="99">
        <v>1.1000000000000001</v>
      </c>
      <c r="D5" s="99">
        <v>1.1000000000000001</v>
      </c>
    </row>
    <row r="6" spans="1:4" ht="12.6" customHeight="1">
      <c r="A6" s="46" t="s">
        <v>163</v>
      </c>
      <c r="B6" s="59" t="s">
        <v>164</v>
      </c>
      <c r="C6" s="99">
        <v>0.95</v>
      </c>
      <c r="D6" s="99">
        <v>0.95</v>
      </c>
    </row>
    <row r="7" spans="1:4" ht="12.6" customHeight="1">
      <c r="A7" s="46" t="s">
        <v>153</v>
      </c>
      <c r="B7" s="59" t="s">
        <v>154</v>
      </c>
      <c r="C7" s="47">
        <v>2.2000000000000002</v>
      </c>
      <c r="D7" s="47">
        <v>2.2000000000000002</v>
      </c>
    </row>
    <row r="8" spans="1:4" ht="12.6" customHeight="1">
      <c r="A8" s="183" t="s">
        <v>93</v>
      </c>
      <c r="B8" s="184"/>
      <c r="C8" s="184"/>
      <c r="D8" s="185"/>
    </row>
    <row r="9" spans="1:4" ht="12.6" customHeight="1">
      <c r="A9" s="46" t="s">
        <v>243</v>
      </c>
      <c r="B9" s="59" t="s">
        <v>244</v>
      </c>
      <c r="C9" s="99">
        <v>0.85</v>
      </c>
      <c r="D9" s="99">
        <v>0.85</v>
      </c>
    </row>
    <row r="10" spans="1:4" ht="12.6" customHeight="1">
      <c r="A10" s="46" t="s">
        <v>275</v>
      </c>
      <c r="B10" s="59" t="s">
        <v>276</v>
      </c>
      <c r="C10" s="77">
        <v>0.78</v>
      </c>
      <c r="D10" s="77">
        <v>0.78</v>
      </c>
    </row>
    <row r="11" spans="1:4" ht="12.6" customHeight="1">
      <c r="A11" s="183" t="s">
        <v>82</v>
      </c>
      <c r="B11" s="184"/>
      <c r="C11" s="184"/>
      <c r="D11" s="185"/>
    </row>
    <row r="12" spans="1:4" ht="12.6" customHeight="1">
      <c r="A12" s="46" t="s">
        <v>175</v>
      </c>
      <c r="B12" s="59" t="s">
        <v>176</v>
      </c>
      <c r="C12" s="77">
        <v>0.71</v>
      </c>
      <c r="D12" s="77">
        <v>0.71</v>
      </c>
    </row>
    <row r="13" spans="1:4" ht="12.6" customHeight="1">
      <c r="A13" s="46" t="s">
        <v>169</v>
      </c>
      <c r="B13" s="59" t="s">
        <v>170</v>
      </c>
      <c r="C13" s="77">
        <v>4.55</v>
      </c>
      <c r="D13" s="77">
        <v>4.75</v>
      </c>
    </row>
    <row r="14" spans="1:4" ht="12.6" customHeight="1">
      <c r="A14" s="183" t="s">
        <v>83</v>
      </c>
      <c r="B14" s="184"/>
      <c r="C14" s="184"/>
      <c r="D14" s="185"/>
    </row>
    <row r="15" spans="1:4" ht="12.6" customHeight="1">
      <c r="A15" s="46" t="s">
        <v>149</v>
      </c>
      <c r="B15" s="59" t="s">
        <v>124</v>
      </c>
      <c r="C15" s="77">
        <v>2.35</v>
      </c>
      <c r="D15" s="77">
        <v>2.35</v>
      </c>
    </row>
    <row r="16" spans="1:4" ht="12.6" customHeight="1">
      <c r="A16" s="46" t="s">
        <v>96</v>
      </c>
      <c r="B16" s="59" t="s">
        <v>97</v>
      </c>
      <c r="C16" s="99">
        <v>5.6</v>
      </c>
      <c r="D16" s="115">
        <v>5.6</v>
      </c>
    </row>
    <row r="17" spans="1:4" ht="12.6" customHeight="1">
      <c r="A17" s="46" t="s">
        <v>110</v>
      </c>
      <c r="B17" s="59" t="s">
        <v>111</v>
      </c>
      <c r="C17" s="77">
        <v>2</v>
      </c>
      <c r="D17" s="77">
        <v>2</v>
      </c>
    </row>
    <row r="18" spans="1:4" ht="12.6" customHeight="1">
      <c r="A18" s="187" t="s">
        <v>31</v>
      </c>
      <c r="B18" s="188" t="s">
        <v>31</v>
      </c>
      <c r="C18" s="188"/>
      <c r="D18" s="189"/>
    </row>
    <row r="19" spans="1:4" ht="12.6" customHeight="1">
      <c r="A19" s="46" t="s">
        <v>286</v>
      </c>
      <c r="B19" s="59" t="s">
        <v>285</v>
      </c>
      <c r="C19" s="99">
        <v>9</v>
      </c>
      <c r="D19" s="99">
        <v>9</v>
      </c>
    </row>
    <row r="20" spans="1:4" ht="12.6" customHeight="1">
      <c r="A20" s="46" t="s">
        <v>212</v>
      </c>
      <c r="B20" s="59" t="s">
        <v>213</v>
      </c>
      <c r="C20" s="99">
        <v>103</v>
      </c>
      <c r="D20" s="99">
        <v>103</v>
      </c>
    </row>
    <row r="21" spans="1:4" ht="12.6" customHeight="1">
      <c r="A21" s="187" t="s">
        <v>84</v>
      </c>
      <c r="B21" s="188"/>
      <c r="C21" s="188"/>
      <c r="D21" s="189"/>
    </row>
    <row r="22" spans="1:4" ht="12.6" customHeight="1">
      <c r="A22" s="46" t="s">
        <v>198</v>
      </c>
      <c r="B22" s="59" t="s">
        <v>199</v>
      </c>
      <c r="C22" s="99">
        <v>10</v>
      </c>
      <c r="D22" s="99">
        <v>10</v>
      </c>
    </row>
    <row r="23" spans="1:4" ht="12.6" customHeight="1">
      <c r="A23" s="46" t="s">
        <v>277</v>
      </c>
      <c r="B23" s="59" t="s">
        <v>278</v>
      </c>
      <c r="C23" s="99">
        <v>5.99</v>
      </c>
      <c r="D23" s="99">
        <v>5.99</v>
      </c>
    </row>
    <row r="24" spans="1:4" ht="12.6" customHeight="1">
      <c r="A24" s="46" t="s">
        <v>171</v>
      </c>
      <c r="B24" s="59" t="s">
        <v>172</v>
      </c>
      <c r="C24" s="99">
        <v>2.11</v>
      </c>
      <c r="D24" s="99">
        <v>2.11</v>
      </c>
    </row>
    <row r="25" spans="1:4" ht="24" customHeight="1">
      <c r="A25" s="73" t="s">
        <v>41</v>
      </c>
      <c r="B25" s="73" t="s">
        <v>20</v>
      </c>
      <c r="C25" s="73" t="s">
        <v>92</v>
      </c>
      <c r="D25" s="73" t="s">
        <v>19</v>
      </c>
    </row>
    <row r="26" spans="1:4" ht="12.6" customHeight="1">
      <c r="A26" s="183" t="s">
        <v>29</v>
      </c>
      <c r="B26" s="184"/>
      <c r="C26" s="184"/>
      <c r="D26" s="185"/>
    </row>
    <row r="27" spans="1:4" ht="12.6" customHeight="1">
      <c r="A27" s="105" t="s">
        <v>273</v>
      </c>
      <c r="B27" s="106" t="s">
        <v>274</v>
      </c>
      <c r="C27" s="99">
        <v>1.05</v>
      </c>
      <c r="D27" s="99">
        <v>1.05</v>
      </c>
    </row>
    <row r="28" spans="1:4" ht="12.6" customHeight="1">
      <c r="A28" s="105" t="s">
        <v>265</v>
      </c>
      <c r="B28" s="106" t="s">
        <v>266</v>
      </c>
      <c r="C28" s="99">
        <v>0.09</v>
      </c>
      <c r="D28" s="99">
        <v>0.09</v>
      </c>
    </row>
    <row r="29" spans="1:4" ht="12.6" customHeight="1">
      <c r="A29" s="46" t="s">
        <v>251</v>
      </c>
      <c r="B29" s="59" t="s">
        <v>252</v>
      </c>
      <c r="C29" s="99">
        <v>1</v>
      </c>
      <c r="D29" s="99">
        <v>1</v>
      </c>
    </row>
    <row r="30" spans="1:4" ht="12.6" customHeight="1">
      <c r="A30" s="46" t="s">
        <v>247</v>
      </c>
      <c r="B30" s="59" t="s">
        <v>248</v>
      </c>
      <c r="C30" s="82">
        <v>0.85</v>
      </c>
      <c r="D30" s="77">
        <v>0.85</v>
      </c>
    </row>
    <row r="31" spans="1:4" ht="12.6" customHeight="1">
      <c r="A31" s="46" t="s">
        <v>123</v>
      </c>
      <c r="B31" s="59" t="s">
        <v>122</v>
      </c>
      <c r="C31" s="82">
        <v>1</v>
      </c>
      <c r="D31" s="82">
        <v>1</v>
      </c>
    </row>
    <row r="32" spans="1:4" ht="12.6" customHeight="1">
      <c r="A32" s="46" t="s">
        <v>233</v>
      </c>
      <c r="B32" s="59" t="s">
        <v>234</v>
      </c>
      <c r="C32" s="82">
        <v>1</v>
      </c>
      <c r="D32" s="90">
        <v>1</v>
      </c>
    </row>
    <row r="33" spans="1:4" ht="12.6" customHeight="1">
      <c r="A33" s="85" t="s">
        <v>214</v>
      </c>
      <c r="B33" s="86" t="s">
        <v>215</v>
      </c>
      <c r="C33" s="82">
        <v>1</v>
      </c>
      <c r="D33" s="82">
        <v>1</v>
      </c>
    </row>
    <row r="34" spans="1:4" ht="12.6" customHeight="1">
      <c r="A34" s="46" t="s">
        <v>184</v>
      </c>
      <c r="B34" s="59" t="s">
        <v>185</v>
      </c>
      <c r="C34" s="82">
        <v>0.75</v>
      </c>
      <c r="D34" s="82">
        <v>0.75</v>
      </c>
    </row>
    <row r="35" spans="1:4" ht="12.6" customHeight="1">
      <c r="A35" s="46" t="s">
        <v>144</v>
      </c>
      <c r="B35" s="59" t="s">
        <v>145</v>
      </c>
      <c r="C35" s="82">
        <v>1</v>
      </c>
      <c r="D35" s="82">
        <v>1</v>
      </c>
    </row>
    <row r="36" spans="1:4" ht="12.6" customHeight="1">
      <c r="A36" s="46" t="s">
        <v>98</v>
      </c>
      <c r="B36" s="59" t="s">
        <v>99</v>
      </c>
      <c r="C36" s="82">
        <v>0.94</v>
      </c>
      <c r="D36" s="82">
        <v>0.94</v>
      </c>
    </row>
    <row r="37" spans="1:4" ht="12.6" customHeight="1">
      <c r="A37" s="83" t="s">
        <v>206</v>
      </c>
      <c r="B37" s="84" t="s">
        <v>207</v>
      </c>
      <c r="C37" s="82">
        <v>1</v>
      </c>
      <c r="D37" s="82">
        <v>1</v>
      </c>
    </row>
    <row r="38" spans="1:4" ht="12.6" customHeight="1">
      <c r="A38" s="105" t="s">
        <v>257</v>
      </c>
      <c r="B38" s="106" t="s">
        <v>258</v>
      </c>
      <c r="C38" s="99">
        <v>1</v>
      </c>
      <c r="D38" s="99">
        <v>1</v>
      </c>
    </row>
    <row r="39" spans="1:4" ht="12.6" customHeight="1">
      <c r="A39" s="183" t="s">
        <v>93</v>
      </c>
      <c r="B39" s="184"/>
      <c r="C39" s="184"/>
      <c r="D39" s="185"/>
    </row>
    <row r="40" spans="1:4" ht="12.6" customHeight="1">
      <c r="A40" s="46" t="s">
        <v>227</v>
      </c>
      <c r="B40" s="59" t="s">
        <v>228</v>
      </c>
      <c r="C40" s="99">
        <v>5.2</v>
      </c>
      <c r="D40" s="99">
        <v>5.2</v>
      </c>
    </row>
    <row r="41" spans="1:4" ht="12.6" customHeight="1">
      <c r="A41" s="46" t="s">
        <v>223</v>
      </c>
      <c r="B41" s="59" t="s">
        <v>224</v>
      </c>
      <c r="C41" s="99">
        <v>0.82</v>
      </c>
      <c r="D41" s="99">
        <v>0.82</v>
      </c>
    </row>
    <row r="42" spans="1:4" ht="12.6" customHeight="1">
      <c r="A42" s="183" t="s">
        <v>152</v>
      </c>
      <c r="B42" s="184"/>
      <c r="C42" s="184"/>
      <c r="D42" s="185"/>
    </row>
    <row r="43" spans="1:4" ht="12.6" customHeight="1">
      <c r="A43" s="46" t="s">
        <v>151</v>
      </c>
      <c r="B43" s="59" t="s">
        <v>150</v>
      </c>
      <c r="C43" s="99">
        <v>0.69</v>
      </c>
      <c r="D43" s="99">
        <v>0.69</v>
      </c>
    </row>
    <row r="44" spans="1:4" ht="12.6" customHeight="1">
      <c r="A44" s="46" t="s">
        <v>250</v>
      </c>
      <c r="B44" s="59" t="s">
        <v>249</v>
      </c>
      <c r="C44" s="77">
        <v>1.26</v>
      </c>
      <c r="D44" s="77">
        <v>1.26</v>
      </c>
    </row>
    <row r="45" spans="1:4" ht="12.6" customHeight="1">
      <c r="A45" s="183" t="s">
        <v>83</v>
      </c>
      <c r="B45" s="184"/>
      <c r="C45" s="184"/>
      <c r="D45" s="185"/>
    </row>
    <row r="46" spans="1:4" ht="12.6" customHeight="1">
      <c r="A46" s="105" t="s">
        <v>301</v>
      </c>
      <c r="B46" s="106" t="s">
        <v>300</v>
      </c>
      <c r="C46" s="99">
        <v>100</v>
      </c>
      <c r="D46" s="99">
        <v>100</v>
      </c>
    </row>
    <row r="47" spans="1:4" ht="12.6" customHeight="1">
      <c r="A47" s="46" t="s">
        <v>260</v>
      </c>
      <c r="B47" s="59" t="s">
        <v>259</v>
      </c>
      <c r="C47" s="82">
        <v>2.86</v>
      </c>
      <c r="D47" s="82">
        <v>2.86</v>
      </c>
    </row>
    <row r="48" spans="1:4" ht="24" customHeight="1">
      <c r="A48" s="73" t="s">
        <v>41</v>
      </c>
      <c r="B48" s="73" t="s">
        <v>20</v>
      </c>
      <c r="C48" s="73" t="s">
        <v>92</v>
      </c>
      <c r="D48" s="73" t="s">
        <v>19</v>
      </c>
    </row>
    <row r="49" spans="1:4" ht="12.6" customHeight="1">
      <c r="A49" s="183" t="s">
        <v>83</v>
      </c>
      <c r="B49" s="184"/>
      <c r="C49" s="184"/>
      <c r="D49" s="185"/>
    </row>
    <row r="50" spans="1:4">
      <c r="A50" s="93" t="s">
        <v>315</v>
      </c>
      <c r="B50" s="94" t="s">
        <v>314</v>
      </c>
      <c r="C50" s="90">
        <v>2.46</v>
      </c>
      <c r="D50" s="99">
        <v>2.4700000000000002</v>
      </c>
    </row>
    <row r="51" spans="1:4">
      <c r="A51" s="93" t="s">
        <v>313</v>
      </c>
      <c r="B51" s="94" t="s">
        <v>312</v>
      </c>
      <c r="C51" s="90">
        <v>2.4</v>
      </c>
      <c r="D51" s="99">
        <v>2.4</v>
      </c>
    </row>
    <row r="52" spans="1:4">
      <c r="A52" s="93" t="s">
        <v>146</v>
      </c>
      <c r="B52" s="94" t="s">
        <v>147</v>
      </c>
      <c r="C52" s="90">
        <v>1.7</v>
      </c>
      <c r="D52" s="99">
        <v>1.7</v>
      </c>
    </row>
  </sheetData>
  <mergeCells count="12">
    <mergeCell ref="A1:D1"/>
    <mergeCell ref="A3:D3"/>
    <mergeCell ref="A21:D21"/>
    <mergeCell ref="A26:D26"/>
    <mergeCell ref="A18:D18"/>
    <mergeCell ref="A14:D14"/>
    <mergeCell ref="A11:D11"/>
    <mergeCell ref="A49:D49"/>
    <mergeCell ref="A42:D42"/>
    <mergeCell ref="A45:D45"/>
    <mergeCell ref="A8:D8"/>
    <mergeCell ref="A39:D39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73"/>
  <sheetViews>
    <sheetView workbookViewId="0">
      <selection activeCell="H13" sqref="H13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 customHeight="1">
      <c r="B1" s="247" t="s">
        <v>0</v>
      </c>
      <c r="C1" s="247"/>
      <c r="D1" s="247"/>
      <c r="E1" s="247"/>
      <c r="F1" s="248"/>
      <c r="H1" s="249"/>
      <c r="I1" s="249"/>
    </row>
    <row r="2" spans="1:9" ht="18" customHeight="1">
      <c r="B2" s="247" t="s">
        <v>319</v>
      </c>
      <c r="C2" s="247"/>
      <c r="D2" s="247"/>
      <c r="E2" s="247"/>
      <c r="F2" s="247"/>
      <c r="H2" s="249"/>
      <c r="I2" s="249"/>
    </row>
    <row r="3" spans="1:9" ht="18" customHeight="1">
      <c r="B3" s="250" t="s">
        <v>320</v>
      </c>
      <c r="C3" s="251"/>
      <c r="D3" s="252"/>
      <c r="E3" s="248"/>
      <c r="F3" s="248"/>
      <c r="H3" s="249"/>
      <c r="I3" s="249"/>
    </row>
    <row r="4" spans="1:9" ht="7.5" customHeight="1">
      <c r="B4" s="250"/>
      <c r="C4" s="251"/>
      <c r="D4" s="252"/>
      <c r="E4" s="248"/>
      <c r="F4" s="248"/>
      <c r="H4" s="249"/>
      <c r="I4" s="249"/>
    </row>
    <row r="5" spans="1:9" ht="17.100000000000001" customHeight="1">
      <c r="B5" s="253" t="s">
        <v>321</v>
      </c>
      <c r="C5" s="254"/>
      <c r="D5" s="254"/>
      <c r="E5" s="255"/>
      <c r="F5" s="255"/>
      <c r="H5" s="249"/>
      <c r="I5" s="249"/>
    </row>
    <row r="6" spans="1:9" ht="27.75" customHeight="1">
      <c r="B6" s="256" t="s">
        <v>41</v>
      </c>
      <c r="C6" s="257" t="s">
        <v>20</v>
      </c>
      <c r="D6" s="258" t="s">
        <v>322</v>
      </c>
      <c r="E6" s="259" t="s">
        <v>323</v>
      </c>
      <c r="F6" s="259" t="s">
        <v>324</v>
      </c>
      <c r="H6" s="249"/>
      <c r="I6" s="249"/>
    </row>
    <row r="7" spans="1:9" ht="14.1" customHeight="1">
      <c r="B7" s="260" t="s">
        <v>29</v>
      </c>
      <c r="C7" s="261"/>
      <c r="D7" s="261"/>
      <c r="E7" s="261"/>
      <c r="F7" s="262"/>
    </row>
    <row r="8" spans="1:9" ht="14.1" customHeight="1">
      <c r="A8" s="109"/>
      <c r="B8" s="263" t="s">
        <v>325</v>
      </c>
      <c r="C8" s="263" t="s">
        <v>264</v>
      </c>
      <c r="D8" s="264">
        <v>41</v>
      </c>
      <c r="E8" s="265">
        <v>37000000</v>
      </c>
      <c r="F8" s="265">
        <v>114674292.98</v>
      </c>
    </row>
    <row r="9" spans="1:9" ht="14.1" customHeight="1">
      <c r="A9" s="109"/>
      <c r="B9" s="263" t="s">
        <v>196</v>
      </c>
      <c r="C9" s="263" t="s">
        <v>197</v>
      </c>
      <c r="D9" s="264">
        <v>1</v>
      </c>
      <c r="E9" s="265">
        <v>102496</v>
      </c>
      <c r="F9" s="265">
        <v>111720.64</v>
      </c>
    </row>
    <row r="10" spans="1:9" ht="14.1" customHeight="1">
      <c r="A10" s="109"/>
      <c r="B10" s="263" t="s">
        <v>230</v>
      </c>
      <c r="C10" s="263" t="s">
        <v>229</v>
      </c>
      <c r="D10" s="264">
        <v>1</v>
      </c>
      <c r="E10" s="265">
        <v>300000</v>
      </c>
      <c r="F10" s="265">
        <v>84000</v>
      </c>
    </row>
    <row r="11" spans="1:9" ht="14.1" customHeight="1">
      <c r="A11" s="109"/>
      <c r="B11" s="263" t="s">
        <v>326</v>
      </c>
      <c r="C11" s="263" t="s">
        <v>242</v>
      </c>
      <c r="D11" s="264">
        <v>10</v>
      </c>
      <c r="E11" s="265">
        <v>150000000</v>
      </c>
      <c r="F11" s="265">
        <v>291000000</v>
      </c>
    </row>
    <row r="12" spans="1:9" ht="14.1" customHeight="1">
      <c r="A12" s="109"/>
      <c r="B12" s="266" t="s">
        <v>327</v>
      </c>
      <c r="C12" s="267"/>
      <c r="D12" s="264">
        <f>D8+D9+D10+D11</f>
        <v>53</v>
      </c>
      <c r="E12" s="265">
        <f>E8+E9+E10+E11</f>
        <v>187402496</v>
      </c>
      <c r="F12" s="265">
        <f>F8+F9+F10+F11</f>
        <v>405870013.62</v>
      </c>
    </row>
    <row r="13" spans="1:9" ht="14.1" customHeight="1">
      <c r="A13" s="109"/>
      <c r="B13" s="260" t="s">
        <v>328</v>
      </c>
      <c r="C13" s="261"/>
      <c r="D13" s="261"/>
      <c r="E13" s="261"/>
      <c r="F13" s="262"/>
    </row>
    <row r="14" spans="1:9" ht="14.1" customHeight="1">
      <c r="A14" s="109"/>
      <c r="B14" s="268" t="s">
        <v>221</v>
      </c>
      <c r="C14" s="269" t="s">
        <v>222</v>
      </c>
      <c r="D14" s="264">
        <v>5</v>
      </c>
      <c r="E14" s="265">
        <v>100000</v>
      </c>
      <c r="F14" s="265">
        <v>262000</v>
      </c>
    </row>
    <row r="15" spans="1:9" ht="14.1" customHeight="1">
      <c r="A15" s="109"/>
      <c r="B15" s="269" t="s">
        <v>329</v>
      </c>
      <c r="C15" s="270"/>
      <c r="D15" s="264">
        <f>D14</f>
        <v>5</v>
      </c>
      <c r="E15" s="265">
        <f>E14</f>
        <v>100000</v>
      </c>
      <c r="F15" s="265">
        <f>F14</f>
        <v>262000</v>
      </c>
    </row>
    <row r="16" spans="1:9" ht="14.1" customHeight="1">
      <c r="A16" s="109"/>
      <c r="B16" s="271" t="s">
        <v>40</v>
      </c>
      <c r="C16" s="272"/>
      <c r="D16" s="264">
        <f>D12+D15</f>
        <v>58</v>
      </c>
      <c r="E16" s="265">
        <f>E12+E15</f>
        <v>187502496</v>
      </c>
      <c r="F16" s="265">
        <f>F12+F15</f>
        <v>406132013.62</v>
      </c>
    </row>
    <row r="17" spans="1:6">
      <c r="A17" s="109"/>
      <c r="B17" s="109"/>
      <c r="D17" s="273"/>
      <c r="E17" s="274"/>
      <c r="F17" s="274"/>
    </row>
    <row r="18" spans="1:6" ht="18.75">
      <c r="A18" s="109"/>
      <c r="B18" s="275" t="s">
        <v>330</v>
      </c>
      <c r="C18" s="276"/>
      <c r="D18" s="277"/>
      <c r="E18" s="278"/>
      <c r="F18" s="279"/>
    </row>
    <row r="19" spans="1:6" ht="26.25" customHeight="1">
      <c r="A19" s="109"/>
      <c r="B19" s="280" t="s">
        <v>41</v>
      </c>
      <c r="C19" s="257" t="s">
        <v>20</v>
      </c>
      <c r="D19" s="281" t="s">
        <v>322</v>
      </c>
      <c r="E19" s="282" t="s">
        <v>323</v>
      </c>
      <c r="F19" s="282" t="s">
        <v>324</v>
      </c>
    </row>
    <row r="20" spans="1:6" ht="14.1" customHeight="1">
      <c r="A20" s="109"/>
      <c r="B20" s="260" t="s">
        <v>29</v>
      </c>
      <c r="C20" s="261"/>
      <c r="D20" s="261"/>
      <c r="E20" s="261"/>
      <c r="F20" s="262"/>
    </row>
    <row r="21" spans="1:6" ht="14.1" customHeight="1">
      <c r="A21" s="283"/>
      <c r="B21" s="268" t="s">
        <v>325</v>
      </c>
      <c r="C21" s="268" t="s">
        <v>264</v>
      </c>
      <c r="D21" s="264">
        <v>1</v>
      </c>
      <c r="E21" s="265">
        <v>6161250</v>
      </c>
      <c r="F21" s="265">
        <v>19038262.5</v>
      </c>
    </row>
    <row r="22" spans="1:6" ht="14.1" customHeight="1">
      <c r="A22" s="283"/>
      <c r="B22" s="268" t="s">
        <v>326</v>
      </c>
      <c r="C22" s="268" t="s">
        <v>242</v>
      </c>
      <c r="D22" s="264">
        <v>10</v>
      </c>
      <c r="E22" s="265">
        <v>13146067</v>
      </c>
      <c r="F22" s="265">
        <v>25371909.309999999</v>
      </c>
    </row>
    <row r="23" spans="1:6" ht="14.1" customHeight="1">
      <c r="A23" s="283"/>
      <c r="B23" s="269" t="s">
        <v>327</v>
      </c>
      <c r="C23" s="270"/>
      <c r="D23" s="264">
        <f>D21+D22</f>
        <v>11</v>
      </c>
      <c r="E23" s="265">
        <f>E21+E22</f>
        <v>19307317</v>
      </c>
      <c r="F23" s="265">
        <f>F21+F22</f>
        <v>44410171.810000002</v>
      </c>
    </row>
    <row r="24" spans="1:6" ht="14.1" customHeight="1">
      <c r="A24" s="283"/>
      <c r="B24" s="284" t="s">
        <v>30</v>
      </c>
      <c r="C24" s="285"/>
      <c r="D24" s="285"/>
      <c r="E24" s="285"/>
      <c r="F24" s="286"/>
    </row>
    <row r="25" spans="1:6" ht="14.1" customHeight="1">
      <c r="A25" s="283"/>
      <c r="B25" s="268" t="s">
        <v>331</v>
      </c>
      <c r="C25" s="268" t="s">
        <v>270</v>
      </c>
      <c r="D25" s="264">
        <v>24</v>
      </c>
      <c r="E25" s="265">
        <v>1500000</v>
      </c>
      <c r="F25" s="265">
        <v>25347240.52</v>
      </c>
    </row>
    <row r="26" spans="1:6" ht="14.1" customHeight="1">
      <c r="A26" s="283"/>
      <c r="B26" s="269" t="s">
        <v>332</v>
      </c>
      <c r="C26" s="268" t="s">
        <v>195</v>
      </c>
      <c r="D26" s="264">
        <v>9</v>
      </c>
      <c r="E26" s="265">
        <v>40021</v>
      </c>
      <c r="F26" s="265">
        <v>166269.9</v>
      </c>
    </row>
    <row r="27" spans="1:6" ht="14.1" customHeight="1">
      <c r="A27" s="283"/>
      <c r="B27" s="269" t="s">
        <v>333</v>
      </c>
      <c r="C27" s="270"/>
      <c r="D27" s="264">
        <f>D25+D26</f>
        <v>33</v>
      </c>
      <c r="E27" s="265">
        <f>E25+E26</f>
        <v>1540021</v>
      </c>
      <c r="F27" s="265">
        <f>F25+F26</f>
        <v>25513510.419999998</v>
      </c>
    </row>
    <row r="28" spans="1:6" ht="14.1" customHeight="1">
      <c r="A28" s="283"/>
      <c r="B28" s="287" t="s">
        <v>40</v>
      </c>
      <c r="C28" s="288"/>
      <c r="D28" s="264">
        <f>D23+D27</f>
        <v>44</v>
      </c>
      <c r="E28" s="265">
        <f>E23+E27</f>
        <v>20847338</v>
      </c>
      <c r="F28" s="265">
        <f>F23+F27</f>
        <v>69923682.230000004</v>
      </c>
    </row>
    <row r="29" spans="1:6">
      <c r="A29" s="283"/>
      <c r="B29" s="283"/>
      <c r="C29" s="283"/>
      <c r="D29" s="273"/>
      <c r="E29" s="274"/>
      <c r="F29" s="274"/>
    </row>
    <row r="30" spans="1:6">
      <c r="A30" s="289"/>
      <c r="B30" s="289"/>
      <c r="C30" s="283"/>
    </row>
    <row r="31" spans="1:6">
      <c r="A31" s="289"/>
      <c r="B31" s="289"/>
      <c r="C31" s="283"/>
    </row>
    <row r="32" spans="1:6">
      <c r="A32" s="289"/>
      <c r="B32" s="289"/>
      <c r="C32" s="283"/>
    </row>
    <row r="33" spans="1:3">
      <c r="A33" s="289"/>
      <c r="B33" s="289"/>
      <c r="C33" s="283"/>
    </row>
    <row r="34" spans="1:3">
      <c r="A34" s="289"/>
      <c r="B34" s="289"/>
      <c r="C34" s="283"/>
    </row>
    <row r="35" spans="1:3">
      <c r="A35" s="289"/>
      <c r="B35" s="289"/>
      <c r="C35" s="283"/>
    </row>
    <row r="36" spans="1:3">
      <c r="A36" s="289"/>
      <c r="B36" s="289"/>
      <c r="C36" s="283"/>
    </row>
    <row r="37" spans="1:3">
      <c r="A37" s="289"/>
      <c r="B37" s="289"/>
      <c r="C37" s="283"/>
    </row>
    <row r="38" spans="1:3">
      <c r="A38" s="289"/>
      <c r="B38" s="289"/>
      <c r="C38" s="283"/>
    </row>
    <row r="39" spans="1:3">
      <c r="A39" s="289"/>
      <c r="B39" s="289"/>
      <c r="C39" s="283"/>
    </row>
    <row r="40" spans="1:3">
      <c r="A40" s="289"/>
      <c r="B40" s="289"/>
      <c r="C40" s="283"/>
    </row>
    <row r="41" spans="1:3">
      <c r="A41" s="289"/>
      <c r="B41" s="289"/>
      <c r="C41" s="283"/>
    </row>
    <row r="42" spans="1:3">
      <c r="A42" s="289"/>
      <c r="B42" s="289"/>
      <c r="C42" s="283"/>
    </row>
    <row r="43" spans="1:3">
      <c r="A43" s="289"/>
      <c r="B43" s="289"/>
      <c r="C43" s="283"/>
    </row>
    <row r="44" spans="1:3">
      <c r="A44" s="289"/>
      <c r="B44" s="289"/>
      <c r="C44" s="283"/>
    </row>
    <row r="45" spans="1:3">
      <c r="A45" s="289"/>
      <c r="B45" s="289"/>
      <c r="C45" s="283"/>
    </row>
    <row r="46" spans="1:3">
      <c r="A46" s="289"/>
      <c r="B46" s="289"/>
      <c r="C46" s="283"/>
    </row>
    <row r="47" spans="1:3">
      <c r="A47" s="289"/>
      <c r="B47" s="289"/>
      <c r="C47" s="283"/>
    </row>
    <row r="48" spans="1:3">
      <c r="A48" s="289"/>
      <c r="B48" s="289"/>
      <c r="C48" s="283"/>
    </row>
    <row r="49" spans="1:3">
      <c r="A49" s="289"/>
      <c r="B49" s="289"/>
      <c r="C49" s="283"/>
    </row>
    <row r="50" spans="1:3">
      <c r="A50" s="289"/>
      <c r="B50" s="289"/>
      <c r="C50" s="283"/>
    </row>
    <row r="51" spans="1:3">
      <c r="A51" s="289"/>
      <c r="B51" s="289"/>
      <c r="C51" s="283"/>
    </row>
    <row r="52" spans="1:3">
      <c r="A52" s="289"/>
      <c r="B52" s="289"/>
      <c r="C52" s="283"/>
    </row>
    <row r="53" spans="1:3">
      <c r="A53" s="289"/>
      <c r="B53" s="289"/>
      <c r="C53" s="283"/>
    </row>
    <row r="54" spans="1:3">
      <c r="A54" s="289"/>
      <c r="B54" s="289"/>
      <c r="C54" s="283"/>
    </row>
    <row r="55" spans="1:3">
      <c r="A55" s="289"/>
      <c r="B55" s="289"/>
      <c r="C55" s="283"/>
    </row>
    <row r="56" spans="1:3">
      <c r="A56" s="289"/>
      <c r="B56" s="289"/>
      <c r="C56" s="283"/>
    </row>
    <row r="57" spans="1:3">
      <c r="A57" s="289"/>
      <c r="B57" s="289"/>
      <c r="C57" s="283"/>
    </row>
    <row r="58" spans="1:3">
      <c r="A58" s="289"/>
      <c r="B58" s="289"/>
      <c r="C58" s="283"/>
    </row>
    <row r="59" spans="1:3">
      <c r="A59" s="289"/>
      <c r="B59" s="289"/>
      <c r="C59" s="283"/>
    </row>
    <row r="60" spans="1:3">
      <c r="A60" s="289"/>
      <c r="B60" s="289"/>
      <c r="C60" s="283"/>
    </row>
    <row r="61" spans="1:3">
      <c r="A61" s="289"/>
      <c r="B61" s="289"/>
      <c r="C61" s="283"/>
    </row>
    <row r="62" spans="1:3">
      <c r="A62" s="289"/>
      <c r="B62" s="289"/>
      <c r="C62" s="283"/>
    </row>
    <row r="63" spans="1:3">
      <c r="A63" s="289"/>
      <c r="B63" s="289"/>
      <c r="C63" s="283"/>
    </row>
    <row r="64" spans="1:3">
      <c r="A64" s="289"/>
      <c r="B64" s="289"/>
      <c r="C64" s="283"/>
    </row>
    <row r="65" spans="1:3">
      <c r="A65" s="289"/>
      <c r="B65" s="289"/>
      <c r="C65" s="283"/>
    </row>
    <row r="66" spans="1:3">
      <c r="A66" s="289"/>
      <c r="B66" s="289"/>
      <c r="C66" s="283"/>
    </row>
    <row r="67" spans="1:3">
      <c r="A67" s="289"/>
      <c r="B67" s="289"/>
      <c r="C67" s="283"/>
    </row>
    <row r="68" spans="1:3">
      <c r="A68" s="289"/>
      <c r="B68" s="289"/>
      <c r="C68" s="283"/>
    </row>
    <row r="69" spans="1:3">
      <c r="A69" s="289"/>
      <c r="B69" s="289"/>
      <c r="C69" s="283"/>
    </row>
    <row r="70" spans="1:3">
      <c r="A70" s="289"/>
      <c r="B70" s="289"/>
      <c r="C70" s="283"/>
    </row>
    <row r="71" spans="1:3">
      <c r="A71" s="289"/>
      <c r="B71" s="289"/>
      <c r="C71" s="283"/>
    </row>
    <row r="72" spans="1:3">
      <c r="A72" s="289"/>
      <c r="B72" s="289"/>
      <c r="C72" s="283"/>
    </row>
    <row r="73" spans="1:3">
      <c r="A73" s="289"/>
      <c r="B73" s="289"/>
      <c r="C73" s="283"/>
    </row>
  </sheetData>
  <mergeCells count="9">
    <mergeCell ref="B20:F20"/>
    <mergeCell ref="B24:F24"/>
    <mergeCell ref="B28:C28"/>
    <mergeCell ref="B1:E1"/>
    <mergeCell ref="B2:F2"/>
    <mergeCell ref="B5:D5"/>
    <mergeCell ref="B7:F7"/>
    <mergeCell ref="B13:F13"/>
    <mergeCell ref="B16:C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4"/>
  <sheetViews>
    <sheetView topLeftCell="A7" zoomScale="120" zoomScaleNormal="120" workbookViewId="0">
      <selection activeCell="E27" sqref="E27:F32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18" t="s">
        <v>0</v>
      </c>
      <c r="C1" s="219"/>
      <c r="D1" s="220"/>
      <c r="E1" s="6"/>
      <c r="F1" s="10"/>
      <c r="G1" s="10"/>
      <c r="H1" s="10"/>
      <c r="I1" s="10"/>
    </row>
    <row r="2" spans="2:9" ht="10.5" customHeight="1">
      <c r="B2" s="221"/>
      <c r="C2" s="222"/>
      <c r="D2" s="223"/>
      <c r="E2" s="6"/>
      <c r="F2" s="10"/>
      <c r="G2" s="10"/>
      <c r="H2" s="10"/>
      <c r="I2" s="10"/>
    </row>
    <row r="3" spans="2:9" ht="18" customHeight="1">
      <c r="B3" s="96" t="s">
        <v>304</v>
      </c>
      <c r="C3" s="6"/>
      <c r="D3" s="6"/>
      <c r="E3" s="6"/>
      <c r="F3" s="6"/>
      <c r="G3" s="6"/>
      <c r="H3" s="6"/>
      <c r="I3" s="6"/>
    </row>
    <row r="4" spans="2:9" ht="18" customHeight="1">
      <c r="B4" s="96"/>
      <c r="C4" s="6"/>
      <c r="D4" s="6"/>
      <c r="E4" s="6"/>
      <c r="F4" s="6"/>
      <c r="G4" s="6"/>
      <c r="H4" s="6"/>
      <c r="I4" s="6"/>
    </row>
    <row r="5" spans="2:9" ht="18" customHeight="1">
      <c r="B5" s="96"/>
      <c r="C5" s="6"/>
      <c r="D5" s="6"/>
      <c r="E5" s="6"/>
      <c r="F5" s="6"/>
      <c r="G5" s="6"/>
      <c r="H5" s="6"/>
      <c r="I5" s="6"/>
    </row>
    <row r="6" spans="2:9" ht="18" customHeight="1">
      <c r="B6" s="236" t="s">
        <v>306</v>
      </c>
      <c r="C6" s="237"/>
      <c r="D6" s="237"/>
      <c r="E6" s="237"/>
      <c r="F6" s="237"/>
      <c r="G6" s="237"/>
      <c r="H6" s="237"/>
      <c r="I6" s="238"/>
    </row>
    <row r="7" spans="2:9" ht="30.75" customHeight="1">
      <c r="B7" s="117" t="s">
        <v>15</v>
      </c>
      <c r="C7" s="118" t="s">
        <v>20</v>
      </c>
      <c r="D7" s="118" t="s">
        <v>22</v>
      </c>
      <c r="E7" s="118" t="s">
        <v>23</v>
      </c>
      <c r="F7" s="118" t="s">
        <v>24</v>
      </c>
      <c r="G7" s="119" t="s">
        <v>28</v>
      </c>
      <c r="H7" s="119" t="s">
        <v>18</v>
      </c>
      <c r="I7" s="120" t="s">
        <v>7</v>
      </c>
    </row>
    <row r="8" spans="2:9" ht="18" customHeight="1">
      <c r="B8" s="239" t="s">
        <v>29</v>
      </c>
      <c r="C8" s="240"/>
      <c r="D8" s="240"/>
      <c r="E8" s="240"/>
      <c r="F8" s="240"/>
      <c r="G8" s="240"/>
      <c r="H8" s="240"/>
      <c r="I8" s="241"/>
    </row>
    <row r="9" spans="2:9" ht="18" customHeight="1">
      <c r="B9" s="121" t="s">
        <v>292</v>
      </c>
      <c r="C9" s="122" t="s">
        <v>293</v>
      </c>
      <c r="D9" s="123">
        <v>0.15</v>
      </c>
      <c r="E9" s="123">
        <v>0.14000000000000001</v>
      </c>
      <c r="F9" s="123">
        <v>0.14000000000000001</v>
      </c>
      <c r="G9" s="104">
        <v>14</v>
      </c>
      <c r="H9" s="104">
        <v>53523670</v>
      </c>
      <c r="I9" s="104">
        <v>7493403.3200000003</v>
      </c>
    </row>
    <row r="10" spans="2:9" ht="18" customHeight="1">
      <c r="B10" s="124" t="s">
        <v>294</v>
      </c>
      <c r="C10" s="193"/>
      <c r="D10" s="195"/>
      <c r="E10" s="195"/>
      <c r="F10" s="208"/>
      <c r="G10" s="125">
        <f>SUM(G9:G9)</f>
        <v>14</v>
      </c>
      <c r="H10" s="125">
        <f>SUM(H9:H9)</f>
        <v>53523670</v>
      </c>
      <c r="I10" s="125">
        <f>SUM(I9:I9)</f>
        <v>7493403.3200000003</v>
      </c>
    </row>
    <row r="11" spans="2:9" ht="18" customHeight="1">
      <c r="B11" s="126" t="s">
        <v>295</v>
      </c>
      <c r="C11" s="242"/>
      <c r="D11" s="243"/>
      <c r="E11" s="243"/>
      <c r="F11" s="244"/>
      <c r="G11" s="127">
        <f>G10</f>
        <v>14</v>
      </c>
      <c r="H11" s="127">
        <f t="shared" ref="H11:I11" si="0">H10</f>
        <v>53523670</v>
      </c>
      <c r="I11" s="127">
        <f t="shared" si="0"/>
        <v>7493403.3200000003</v>
      </c>
    </row>
    <row r="12" spans="2:9" ht="18" customHeight="1">
      <c r="B12" s="96"/>
      <c r="C12" s="6"/>
      <c r="D12" s="6"/>
      <c r="E12" s="6"/>
      <c r="F12" s="6"/>
      <c r="G12" s="6"/>
      <c r="H12" s="6"/>
      <c r="I12" s="6"/>
    </row>
    <row r="13" spans="2:9" ht="18" customHeight="1">
      <c r="B13" s="231" t="s">
        <v>115</v>
      </c>
      <c r="C13" s="232"/>
      <c r="D13" s="232"/>
      <c r="E13" s="232"/>
      <c r="F13" s="232"/>
      <c r="G13" s="232"/>
      <c r="H13" s="232"/>
      <c r="I13" s="232"/>
    </row>
    <row r="14" spans="2:9" ht="18" customHeight="1">
      <c r="B14" s="224" t="s">
        <v>15</v>
      </c>
      <c r="C14" s="225"/>
      <c r="D14" s="226"/>
      <c r="E14" s="224" t="s">
        <v>20</v>
      </c>
      <c r="F14" s="226"/>
      <c r="G14" s="233" t="s">
        <v>44</v>
      </c>
      <c r="H14" s="225"/>
      <c r="I14" s="226"/>
    </row>
    <row r="15" spans="2:9" ht="12.95" customHeight="1">
      <c r="B15" s="213" t="s">
        <v>29</v>
      </c>
      <c r="C15" s="214"/>
      <c r="D15" s="214"/>
      <c r="E15" s="214"/>
      <c r="F15" s="214"/>
      <c r="G15" s="214"/>
      <c r="H15" s="214"/>
      <c r="I15" s="215"/>
    </row>
    <row r="16" spans="2:9" ht="12.95" customHeight="1">
      <c r="B16" s="190" t="s">
        <v>237</v>
      </c>
      <c r="C16" s="235"/>
      <c r="D16" s="192"/>
      <c r="E16" s="193" t="s">
        <v>238</v>
      </c>
      <c r="F16" s="194"/>
      <c r="G16" s="193" t="s">
        <v>71</v>
      </c>
      <c r="H16" s="234"/>
      <c r="I16" s="194"/>
    </row>
    <row r="17" spans="2:9" ht="12.95" customHeight="1">
      <c r="B17" s="227" t="s">
        <v>183</v>
      </c>
      <c r="C17" s="191"/>
      <c r="D17" s="228"/>
      <c r="E17" s="229" t="s">
        <v>182</v>
      </c>
      <c r="F17" s="230"/>
      <c r="G17" s="229">
        <v>3</v>
      </c>
      <c r="H17" s="195"/>
      <c r="I17" s="230"/>
    </row>
    <row r="18" spans="2:9" ht="12.95" customHeight="1">
      <c r="B18" s="213" t="s">
        <v>83</v>
      </c>
      <c r="C18" s="214"/>
      <c r="D18" s="214"/>
      <c r="E18" s="214"/>
      <c r="F18" s="214"/>
      <c r="G18" s="214"/>
      <c r="H18" s="214"/>
      <c r="I18" s="215"/>
    </row>
    <row r="19" spans="2:9" ht="12.95" customHeight="1">
      <c r="B19" s="216" t="s">
        <v>239</v>
      </c>
      <c r="C19" s="191"/>
      <c r="D19" s="206"/>
      <c r="E19" s="217" t="s">
        <v>240</v>
      </c>
      <c r="F19" s="208"/>
      <c r="G19" s="217">
        <v>2.8</v>
      </c>
      <c r="H19" s="195"/>
      <c r="I19" s="208"/>
    </row>
    <row r="20" spans="2:9" ht="12.95" customHeight="1">
      <c r="B20" s="210" t="s">
        <v>72</v>
      </c>
      <c r="C20" s="211"/>
      <c r="D20" s="211"/>
      <c r="E20" s="211"/>
      <c r="F20" s="211"/>
      <c r="G20" s="211"/>
      <c r="H20" s="211"/>
      <c r="I20" s="212"/>
    </row>
    <row r="21" spans="2:9" ht="12.95" customHeight="1">
      <c r="B21" s="190" t="s">
        <v>104</v>
      </c>
      <c r="C21" s="191"/>
      <c r="D21" s="192"/>
      <c r="E21" s="193" t="s">
        <v>105</v>
      </c>
      <c r="F21" s="194"/>
      <c r="G21" s="193">
        <v>9.0500000000000007</v>
      </c>
      <c r="H21" s="195"/>
      <c r="I21" s="194"/>
    </row>
    <row r="22" spans="2:9" ht="12.95" customHeight="1">
      <c r="B22" s="190" t="s">
        <v>253</v>
      </c>
      <c r="C22" s="191"/>
      <c r="D22" s="192"/>
      <c r="E22" s="193" t="s">
        <v>254</v>
      </c>
      <c r="F22" s="194"/>
      <c r="G22" s="193">
        <v>10</v>
      </c>
      <c r="H22" s="195"/>
      <c r="I22" s="194"/>
    </row>
    <row r="23" spans="2:9" ht="12.95" customHeight="1">
      <c r="B23" s="190" t="s">
        <v>103</v>
      </c>
      <c r="C23" s="191"/>
      <c r="D23" s="192"/>
      <c r="E23" s="193" t="s">
        <v>102</v>
      </c>
      <c r="F23" s="194"/>
      <c r="G23" s="193">
        <v>1</v>
      </c>
      <c r="H23" s="195"/>
      <c r="I23" s="194"/>
    </row>
    <row r="24" spans="2:9" ht="12.95" customHeight="1">
      <c r="B24" s="196" t="s">
        <v>108</v>
      </c>
      <c r="C24" s="197"/>
      <c r="D24" s="198"/>
      <c r="E24" s="199" t="s">
        <v>109</v>
      </c>
      <c r="F24" s="200"/>
      <c r="G24" s="199">
        <v>1</v>
      </c>
      <c r="H24" s="201"/>
      <c r="I24" s="200"/>
    </row>
    <row r="25" spans="2:9" ht="12.95" customHeight="1">
      <c r="B25" s="196" t="s">
        <v>125</v>
      </c>
      <c r="C25" s="197"/>
      <c r="D25" s="198"/>
      <c r="E25" s="199" t="s">
        <v>126</v>
      </c>
      <c r="F25" s="200"/>
      <c r="G25" s="199" t="s">
        <v>71</v>
      </c>
      <c r="H25" s="201"/>
      <c r="I25" s="200"/>
    </row>
    <row r="26" spans="2:9" ht="12.95" customHeight="1">
      <c r="B26" s="202" t="s">
        <v>93</v>
      </c>
      <c r="C26" s="203"/>
      <c r="D26" s="203"/>
      <c r="E26" s="203"/>
      <c r="F26" s="203"/>
      <c r="G26" s="203"/>
      <c r="H26" s="203"/>
      <c r="I26" s="204"/>
    </row>
    <row r="27" spans="2:9" ht="12.95" customHeight="1">
      <c r="B27" s="190" t="s">
        <v>316</v>
      </c>
      <c r="C27" s="191"/>
      <c r="D27" s="192"/>
      <c r="E27" s="193" t="s">
        <v>317</v>
      </c>
      <c r="F27" s="194"/>
      <c r="G27" s="193" t="s">
        <v>71</v>
      </c>
      <c r="H27" s="195"/>
      <c r="I27" s="194"/>
    </row>
    <row r="28" spans="2:9" ht="12.95" customHeight="1">
      <c r="B28" s="190" t="s">
        <v>281</v>
      </c>
      <c r="C28" s="191"/>
      <c r="D28" s="192"/>
      <c r="E28" s="193" t="s">
        <v>282</v>
      </c>
      <c r="F28" s="194"/>
      <c r="G28" s="193">
        <v>1</v>
      </c>
      <c r="H28" s="195"/>
      <c r="I28" s="194"/>
    </row>
    <row r="29" spans="2:9" ht="12.95" customHeight="1">
      <c r="B29" s="205" t="s">
        <v>235</v>
      </c>
      <c r="C29" s="191"/>
      <c r="D29" s="206"/>
      <c r="E29" s="207" t="s">
        <v>236</v>
      </c>
      <c r="F29" s="208"/>
      <c r="G29" s="207" t="s">
        <v>71</v>
      </c>
      <c r="H29" s="195"/>
      <c r="I29" s="208"/>
    </row>
    <row r="30" spans="2:9" ht="12.95" customHeight="1">
      <c r="B30" s="205" t="s">
        <v>203</v>
      </c>
      <c r="C30" s="191"/>
      <c r="D30" s="206"/>
      <c r="E30" s="207" t="s">
        <v>202</v>
      </c>
      <c r="F30" s="208"/>
      <c r="G30" s="207">
        <v>0.5</v>
      </c>
      <c r="H30" s="195"/>
      <c r="I30" s="208"/>
    </row>
    <row r="31" spans="2:9" ht="12.95" customHeight="1">
      <c r="B31" s="196" t="s">
        <v>208</v>
      </c>
      <c r="C31" s="197"/>
      <c r="D31" s="198"/>
      <c r="E31" s="209" t="s">
        <v>209</v>
      </c>
      <c r="F31" s="209"/>
      <c r="G31" s="199" t="s">
        <v>71</v>
      </c>
      <c r="H31" s="201"/>
      <c r="I31" s="200"/>
    </row>
    <row r="32" spans="2:9" ht="12.95" customHeight="1">
      <c r="B32" s="196" t="s">
        <v>107</v>
      </c>
      <c r="C32" s="197"/>
      <c r="D32" s="198"/>
      <c r="E32" s="199" t="s">
        <v>106</v>
      </c>
      <c r="F32" s="200"/>
      <c r="G32" s="199" t="s">
        <v>71</v>
      </c>
      <c r="H32" s="201"/>
      <c r="I32" s="200"/>
    </row>
    <row r="33" ht="25.5" customHeight="1"/>
    <row r="34" ht="22.5"/>
  </sheetData>
  <mergeCells count="55"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G16:I16"/>
    <mergeCell ref="E16:F16"/>
    <mergeCell ref="B16:D16"/>
    <mergeCell ref="B6:I6"/>
    <mergeCell ref="B8:I8"/>
    <mergeCell ref="C10:F10"/>
    <mergeCell ref="C11:F11"/>
    <mergeCell ref="B20:I20"/>
    <mergeCell ref="B18:I18"/>
    <mergeCell ref="B23:D23"/>
    <mergeCell ref="E23:F23"/>
    <mergeCell ref="G23:I23"/>
    <mergeCell ref="B19:D19"/>
    <mergeCell ref="E19:F19"/>
    <mergeCell ref="G19:I19"/>
    <mergeCell ref="B21:D21"/>
    <mergeCell ref="E21:F21"/>
    <mergeCell ref="G21:I21"/>
    <mergeCell ref="B24:D24"/>
    <mergeCell ref="B22:D22"/>
    <mergeCell ref="E22:F22"/>
    <mergeCell ref="G22:I22"/>
    <mergeCell ref="G25:I25"/>
    <mergeCell ref="B25:D25"/>
    <mergeCell ref="E25:F25"/>
    <mergeCell ref="E24:F24"/>
    <mergeCell ref="G24:I24"/>
    <mergeCell ref="B26:I26"/>
    <mergeCell ref="B30:D30"/>
    <mergeCell ref="E30:F30"/>
    <mergeCell ref="G30:I30"/>
    <mergeCell ref="G31:I31"/>
    <mergeCell ref="B31:D31"/>
    <mergeCell ref="E31:F31"/>
    <mergeCell ref="B29:D29"/>
    <mergeCell ref="E29:F29"/>
    <mergeCell ref="G29:I29"/>
    <mergeCell ref="B28:D28"/>
    <mergeCell ref="E28:F28"/>
    <mergeCell ref="G28:I28"/>
    <mergeCell ref="B27:D27"/>
    <mergeCell ref="E27:F27"/>
    <mergeCell ref="G27:I27"/>
    <mergeCell ref="B32:D32"/>
    <mergeCell ref="E32:F32"/>
    <mergeCell ref="G32:I32"/>
  </mergeCells>
  <pageMargins left="0.70866141732283505" right="0.70866141732283505" top="0.74803149606299202" bottom="0" header="0.31496062992126" footer="0.31496062992126"/>
  <pageSetup paperSize="9" scale="10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I3" sqref="I3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45" t="s">
        <v>0</v>
      </c>
      <c r="C1" s="245"/>
      <c r="D1" s="5"/>
      <c r="E1" s="5"/>
      <c r="F1" s="5"/>
    </row>
    <row r="2" spans="1:6" ht="27.95" customHeight="1">
      <c r="A2" s="4"/>
      <c r="B2" s="246" t="s">
        <v>304</v>
      </c>
      <c r="C2" s="246"/>
      <c r="D2" s="246"/>
      <c r="E2" s="246"/>
      <c r="F2" s="246"/>
    </row>
    <row r="3" spans="1:6" ht="42.75" customHeight="1">
      <c r="B3" s="236" t="s">
        <v>45</v>
      </c>
      <c r="C3" s="237"/>
      <c r="D3" s="237"/>
      <c r="E3" s="237"/>
      <c r="F3" s="237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129</v>
      </c>
      <c r="C16" s="17" t="s">
        <v>50</v>
      </c>
      <c r="D16" s="15" t="s">
        <v>131</v>
      </c>
      <c r="E16" s="14" t="s">
        <v>53</v>
      </c>
      <c r="F16" s="16" t="s">
        <v>53</v>
      </c>
    </row>
    <row r="17" spans="2:6" ht="20.100000000000001" customHeight="1">
      <c r="B17" s="11" t="s">
        <v>130</v>
      </c>
      <c r="C17" s="17" t="s">
        <v>55</v>
      </c>
      <c r="D17" s="15" t="s">
        <v>132</v>
      </c>
      <c r="E17" s="14" t="s">
        <v>53</v>
      </c>
      <c r="F17" s="16" t="s">
        <v>53</v>
      </c>
    </row>
    <row r="18" spans="2:6" ht="20.100000000000001" customHeight="1">
      <c r="B18" s="11" t="s">
        <v>129</v>
      </c>
      <c r="C18" s="17" t="s">
        <v>55</v>
      </c>
      <c r="D18" s="15" t="s">
        <v>133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2026-06-23T10:49:01Z</cp:lastPrinted>
  <dcterms:created xsi:type="dcterms:W3CDTF">2024-09-12T06:50:39Z</dcterms:created>
  <dcterms:modified xsi:type="dcterms:W3CDTF">2026-06-23T10:51:58Z</dcterms:modified>
</cp:coreProperties>
</file>